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PRIYA\Desktop\Emission Estimates  Phase I&amp;II\I\5. Waste\"/>
    </mc:Choice>
  </mc:AlternateContent>
  <xr:revisionPtr revIDLastSave="0" documentId="13_ncr:1_{86DDEA4E-819E-43FC-8131-C79B9FC4349F}" xr6:coauthVersionLast="44" xr6:coauthVersionMax="44" xr10:uidLastSave="{00000000-0000-0000-0000-000000000000}"/>
  <bookViews>
    <workbookView xWindow="-120" yWindow="-120" windowWidth="20730" windowHeight="11160" xr2:uid="{00000000-000D-0000-FFFF-FFFF00000000}"/>
  </bookViews>
  <sheets>
    <sheet name="Introduction" sheetId="21" r:id="rId1"/>
    <sheet name="Description" sheetId="22" r:id="rId2"/>
    <sheet name="Final Results" sheetId="19" r:id="rId3"/>
    <sheet name="Iron&amp;Steel" sheetId="4" r:id="rId4"/>
    <sheet name="Fertilizers" sheetId="5" r:id="rId5"/>
    <sheet name="Coffee" sheetId="7" r:id="rId6"/>
    <sheet name="Sugar" sheetId="6" r:id="rId7"/>
    <sheet name="Petroleum" sheetId="8" r:id="rId8"/>
    <sheet name="Dairy" sheetId="9" r:id="rId9"/>
    <sheet name="Beer" sheetId="10" r:id="rId10"/>
    <sheet name="Meat" sheetId="11" r:id="rId11"/>
    <sheet name="Softdrink" sheetId="12" r:id="rId12"/>
    <sheet name="Pulp &amp; Paper" sheetId="13" r:id="rId13"/>
    <sheet name="Rubber" sheetId="15" r:id="rId14"/>
    <sheet name="Tannery" sheetId="16" r:id="rId15"/>
    <sheet name="flowsheet" sheetId="17" r:id="rId16"/>
    <sheet name="Methodology" sheetId="18" r:id="rId17"/>
  </sheets>
  <externalReferences>
    <externalReference r:id="rId18"/>
    <externalReference r:id="rId19"/>
  </externalReferences>
  <definedNames>
    <definedName name="__123Graph_A" localSheetId="9" hidden="1">[1]EVAREBR!#REF!</definedName>
    <definedName name="__123Graph_A" localSheetId="5" hidden="1">[1]EVAREBR!#REF!</definedName>
    <definedName name="__123Graph_A" localSheetId="8" hidden="1">[1]EVAREBR!#REF!</definedName>
    <definedName name="__123Graph_A" localSheetId="4" hidden="1">[1]EVAREBR!#REF!</definedName>
    <definedName name="__123Graph_A" localSheetId="15" hidden="1">[1]EVAREBR!#REF!</definedName>
    <definedName name="__123Graph_A" localSheetId="10" hidden="1">[1]EVAREBR!#REF!</definedName>
    <definedName name="__123Graph_A" localSheetId="7" hidden="1">[1]EVAREBR!#REF!</definedName>
    <definedName name="__123Graph_A" localSheetId="12" hidden="1">[1]EVAREBR!#REF!</definedName>
    <definedName name="__123Graph_A" localSheetId="13" hidden="1">[1]EVAREBR!#REF!</definedName>
    <definedName name="__123Graph_A" localSheetId="11" hidden="1">[1]EVAREBR!#REF!</definedName>
    <definedName name="__123Graph_A" localSheetId="6" hidden="1">[1]EVAREBR!#REF!</definedName>
    <definedName name="__123Graph_A" localSheetId="14" hidden="1">[1]EVAREBR!#REF!</definedName>
    <definedName name="__123Graph_A" hidden="1">[1]EVAREBR!#REF!</definedName>
    <definedName name="__123Graph_ABRA" localSheetId="9" hidden="1">[1]EVAREBR!#REF!</definedName>
    <definedName name="__123Graph_ABRA" localSheetId="5" hidden="1">[1]EVAREBR!#REF!</definedName>
    <definedName name="__123Graph_ABRA" localSheetId="8" hidden="1">[1]EVAREBR!#REF!</definedName>
    <definedName name="__123Graph_ABRA" localSheetId="4" hidden="1">[1]EVAREBR!#REF!</definedName>
    <definedName name="__123Graph_ABRA" localSheetId="10" hidden="1">[1]EVAREBR!#REF!</definedName>
    <definedName name="__123Graph_ABRA" localSheetId="7" hidden="1">[1]EVAREBR!#REF!</definedName>
    <definedName name="__123Graph_ABRA" localSheetId="12" hidden="1">[1]EVAREBR!#REF!</definedName>
    <definedName name="__123Graph_ABRA" localSheetId="13" hidden="1">[1]EVAREBR!#REF!</definedName>
    <definedName name="__123Graph_ABRA" localSheetId="11" hidden="1">[1]EVAREBR!#REF!</definedName>
    <definedName name="__123Graph_ABRA" localSheetId="6" hidden="1">[1]EVAREBR!#REF!</definedName>
    <definedName name="__123Graph_ABRA" localSheetId="14" hidden="1">[1]EVAREBR!#REF!</definedName>
    <definedName name="__123Graph_ABRA" hidden="1">[1]EVAREBR!#REF!</definedName>
    <definedName name="__123Graph_X" localSheetId="9" hidden="1">#REF!</definedName>
    <definedName name="__123Graph_X" localSheetId="5" hidden="1">#REF!</definedName>
    <definedName name="__123Graph_X" localSheetId="8" hidden="1">#REF!</definedName>
    <definedName name="__123Graph_X" localSheetId="4" hidden="1">#REF!</definedName>
    <definedName name="__123Graph_X" localSheetId="10" hidden="1">#REF!</definedName>
    <definedName name="__123Graph_X" localSheetId="7" hidden="1">#REF!</definedName>
    <definedName name="__123Graph_X" localSheetId="12" hidden="1">#REF!</definedName>
    <definedName name="__123Graph_X" localSheetId="13" hidden="1">#REF!</definedName>
    <definedName name="__123Graph_X" localSheetId="11" hidden="1">#REF!</definedName>
    <definedName name="__123Graph_X" localSheetId="6" hidden="1">#REF!</definedName>
    <definedName name="__123Graph_X" localSheetId="14" hidden="1">#REF!</definedName>
    <definedName name="__123Graph_X" hidden="1">#REF!</definedName>
    <definedName name="__123Graph_XBRA" localSheetId="9" hidden="1">#REF!</definedName>
    <definedName name="__123Graph_XBRA" localSheetId="5" hidden="1">#REF!</definedName>
    <definedName name="__123Graph_XBRA" localSheetId="8" hidden="1">#REF!</definedName>
    <definedName name="__123Graph_XBRA" localSheetId="4" hidden="1">#REF!</definedName>
    <definedName name="__123Graph_XBRA" localSheetId="10" hidden="1">#REF!</definedName>
    <definedName name="__123Graph_XBRA" localSheetId="7" hidden="1">#REF!</definedName>
    <definedName name="__123Graph_XBRA" localSheetId="12" hidden="1">#REF!</definedName>
    <definedName name="__123Graph_XBRA" localSheetId="13" hidden="1">#REF!</definedName>
    <definedName name="__123Graph_XBRA" localSheetId="11" hidden="1">#REF!</definedName>
    <definedName name="__123Graph_XBRA" localSheetId="6" hidden="1">#REF!</definedName>
    <definedName name="__123Graph_XBRA" localSheetId="14" hidden="1">#REF!</definedName>
    <definedName name="__123Graph_XBRA" hidden="1">#REF!</definedName>
    <definedName name="_TAB1">#N/A</definedName>
    <definedName name="_TAB2" localSheetId="9">#REF!</definedName>
    <definedName name="_TAB2" localSheetId="5">#REF!</definedName>
    <definedName name="_TAB2" localSheetId="8">#REF!</definedName>
    <definedName name="_TAB2" localSheetId="4">#REF!</definedName>
    <definedName name="_TAB2" localSheetId="10">#REF!</definedName>
    <definedName name="_TAB2" localSheetId="7">#REF!</definedName>
    <definedName name="_TAB2" localSheetId="12">#REF!</definedName>
    <definedName name="_TAB2" localSheetId="13">#REF!</definedName>
    <definedName name="_TAB2" localSheetId="11">#REF!</definedName>
    <definedName name="_TAB2" localSheetId="6">#REF!</definedName>
    <definedName name="_TAB2" localSheetId="14">#REF!</definedName>
    <definedName name="_TAB2">#REF!</definedName>
    <definedName name="AAAAA" localSheetId="9" hidden="1">[1]EVAREBR!#REF!</definedName>
    <definedName name="AAAAA" localSheetId="5" hidden="1">[1]EVAREBR!#REF!</definedName>
    <definedName name="AAAAA" localSheetId="8" hidden="1">[1]EVAREBR!#REF!</definedName>
    <definedName name="AAAAA" localSheetId="4" hidden="1">[1]EVAREBR!#REF!</definedName>
    <definedName name="AAAAA" localSheetId="15" hidden="1">[1]EVAREBR!#REF!</definedName>
    <definedName name="AAAAA" localSheetId="10" hidden="1">[1]EVAREBR!#REF!</definedName>
    <definedName name="AAAAA" localSheetId="7" hidden="1">[1]EVAREBR!#REF!</definedName>
    <definedName name="AAAAA" localSheetId="12" hidden="1">[1]EVAREBR!#REF!</definedName>
    <definedName name="AAAAA" localSheetId="13" hidden="1">[1]EVAREBR!#REF!</definedName>
    <definedName name="AAAAA" localSheetId="11" hidden="1">[1]EVAREBR!#REF!</definedName>
    <definedName name="AAAAA" localSheetId="6" hidden="1">[1]EVAREBR!#REF!</definedName>
    <definedName name="AAAAA" localSheetId="14" hidden="1">[1]EVAREBR!#REF!</definedName>
    <definedName name="AAAAA" hidden="1">[1]EVAREBR!#REF!</definedName>
    <definedName name="BA_SUL">#N/A</definedName>
    <definedName name="DF" localSheetId="9">[2]MILHO1A!#REF!</definedName>
    <definedName name="DF" localSheetId="5">[2]MILHO1A!#REF!</definedName>
    <definedName name="DF" localSheetId="8">[2]MILHO1A!#REF!</definedName>
    <definedName name="DF" localSheetId="4">[2]MILHO1A!#REF!</definedName>
    <definedName name="DF" localSheetId="10">[2]MILHO1A!#REF!</definedName>
    <definedName name="DF" localSheetId="7">[2]MILHO1A!#REF!</definedName>
    <definedName name="DF" localSheetId="12">[2]MILHO1A!#REF!</definedName>
    <definedName name="DF" localSheetId="13">[2]MILHO1A!#REF!</definedName>
    <definedName name="DF" localSheetId="11">[2]MILHO1A!#REF!</definedName>
    <definedName name="DF" localSheetId="6">[2]MILHO1A!#REF!</definedName>
    <definedName name="DF" localSheetId="14">[2]MILHO1A!#REF!</definedName>
    <definedName name="DF">[2]MILHO1A!#REF!</definedName>
    <definedName name="ES" localSheetId="9">[2]MILHO1A!#REF!</definedName>
    <definedName name="ES" localSheetId="5">[2]MILHO1A!#REF!</definedName>
    <definedName name="ES" localSheetId="8">[2]MILHO1A!#REF!</definedName>
    <definedName name="ES" localSheetId="4">[2]MILHO1A!#REF!</definedName>
    <definedName name="ES" localSheetId="10">[2]MILHO1A!#REF!</definedName>
    <definedName name="ES" localSheetId="7">[2]MILHO1A!#REF!</definedName>
    <definedName name="ES" localSheetId="12">[2]MILHO1A!#REF!</definedName>
    <definedName name="ES" localSheetId="13">[2]MILHO1A!#REF!</definedName>
    <definedName name="ES" localSheetId="11">[2]MILHO1A!#REF!</definedName>
    <definedName name="ES" localSheetId="6">[2]MILHO1A!#REF!</definedName>
    <definedName name="ES" localSheetId="14">[2]MILHO1A!#REF!</definedName>
    <definedName name="ES">[2]MILHO1A!#REF!</definedName>
    <definedName name="GO" localSheetId="9">[2]MILHO1A!#REF!</definedName>
    <definedName name="GO" localSheetId="5">[2]MILHO1A!#REF!</definedName>
    <definedName name="GO" localSheetId="8">[2]MILHO1A!#REF!</definedName>
    <definedName name="GO" localSheetId="4">[2]MILHO1A!#REF!</definedName>
    <definedName name="GO" localSheetId="10">[2]MILHO1A!#REF!</definedName>
    <definedName name="GO" localSheetId="7">[2]MILHO1A!#REF!</definedName>
    <definedName name="GO" localSheetId="12">[2]MILHO1A!#REF!</definedName>
    <definedName name="GO" localSheetId="13">[2]MILHO1A!#REF!</definedName>
    <definedName name="GO" localSheetId="11">[2]MILHO1A!#REF!</definedName>
    <definedName name="GO" localSheetId="6">[2]MILHO1A!#REF!</definedName>
    <definedName name="GO" localSheetId="14">[2]MILHO1A!#REF!</definedName>
    <definedName name="GO">[2]MILHO1A!#REF!</definedName>
    <definedName name="MG" localSheetId="9">[2]MILHO1A!#REF!</definedName>
    <definedName name="MG" localSheetId="5">[2]MILHO1A!#REF!</definedName>
    <definedName name="MG" localSheetId="8">[2]MILHO1A!#REF!</definedName>
    <definedName name="MG" localSheetId="4">[2]MILHO1A!#REF!</definedName>
    <definedName name="MG" localSheetId="10">[2]MILHO1A!#REF!</definedName>
    <definedName name="MG" localSheetId="7">[2]MILHO1A!#REF!</definedName>
    <definedName name="MG" localSheetId="12">[2]MILHO1A!#REF!</definedName>
    <definedName name="MG" localSheetId="13">[2]MILHO1A!#REF!</definedName>
    <definedName name="MG" localSheetId="11">[2]MILHO1A!#REF!</definedName>
    <definedName name="MG" localSheetId="6">[2]MILHO1A!#REF!</definedName>
    <definedName name="MG" localSheetId="14">[2]MILHO1A!#REF!</definedName>
    <definedName name="MG">[2]MILHO1A!#REF!</definedName>
    <definedName name="MILHO_2__SAFRA" localSheetId="9">#REF!</definedName>
    <definedName name="MILHO_2__SAFRA" localSheetId="5">#REF!</definedName>
    <definedName name="MILHO_2__SAFRA" localSheetId="8">#REF!</definedName>
    <definedName name="MILHO_2__SAFRA" localSheetId="4">#REF!</definedName>
    <definedName name="MILHO_2__SAFRA" localSheetId="10">#REF!</definedName>
    <definedName name="MILHO_2__SAFRA" localSheetId="7">#REF!</definedName>
    <definedName name="MILHO_2__SAFRA" localSheetId="12">#REF!</definedName>
    <definedName name="MILHO_2__SAFRA" localSheetId="13">#REF!</definedName>
    <definedName name="MILHO_2__SAFRA" localSheetId="11">#REF!</definedName>
    <definedName name="MILHO_2__SAFRA" localSheetId="6">#REF!</definedName>
    <definedName name="MILHO_2__SAFRA" localSheetId="14">#REF!</definedName>
    <definedName name="MILHO_2__SAFRA">#REF!</definedName>
    <definedName name="MS" localSheetId="9">[2]MILHO1A!#REF!</definedName>
    <definedName name="MS" localSheetId="5">[2]MILHO1A!#REF!</definedName>
    <definedName name="MS" localSheetId="8">[2]MILHO1A!#REF!</definedName>
    <definedName name="MS" localSheetId="4">[2]MILHO1A!#REF!</definedName>
    <definedName name="MS" localSheetId="15">[2]MILHO1A!#REF!</definedName>
    <definedName name="MS" localSheetId="10">[2]MILHO1A!#REF!</definedName>
    <definedName name="MS" localSheetId="7">[2]MILHO1A!#REF!</definedName>
    <definedName name="MS" localSheetId="12">[2]MILHO1A!#REF!</definedName>
    <definedName name="MS" localSheetId="13">[2]MILHO1A!#REF!</definedName>
    <definedName name="MS" localSheetId="11">[2]MILHO1A!#REF!</definedName>
    <definedName name="MS" localSheetId="6">[2]MILHO1A!#REF!</definedName>
    <definedName name="MS" localSheetId="14">[2]MILHO1A!#REF!</definedName>
    <definedName name="MS">[2]MILHO1A!#REF!</definedName>
    <definedName name="MT" localSheetId="9">[2]MILHO1A!#REF!</definedName>
    <definedName name="MT" localSheetId="5">[2]MILHO1A!#REF!</definedName>
    <definedName name="MT" localSheetId="8">[2]MILHO1A!#REF!</definedName>
    <definedName name="MT" localSheetId="4">[2]MILHO1A!#REF!</definedName>
    <definedName name="MT" localSheetId="15">[2]MILHO1A!#REF!</definedName>
    <definedName name="MT" localSheetId="10">[2]MILHO1A!#REF!</definedName>
    <definedName name="MT" localSheetId="7">[2]MILHO1A!#REF!</definedName>
    <definedName name="MT" localSheetId="12">[2]MILHO1A!#REF!</definedName>
    <definedName name="MT" localSheetId="13">[2]MILHO1A!#REF!</definedName>
    <definedName name="MT" localSheetId="11">[2]MILHO1A!#REF!</definedName>
    <definedName name="MT" localSheetId="6">[2]MILHO1A!#REF!</definedName>
    <definedName name="MT" localSheetId="14">[2]MILHO1A!#REF!</definedName>
    <definedName name="MT">[2]MILHO1A!#REF!</definedName>
    <definedName name="PR" localSheetId="9">[2]MILHO1A!#REF!</definedName>
    <definedName name="PR" localSheetId="5">[2]MILHO1A!#REF!</definedName>
    <definedName name="PR" localSheetId="8">[2]MILHO1A!#REF!</definedName>
    <definedName name="PR" localSheetId="4">[2]MILHO1A!#REF!</definedName>
    <definedName name="PR" localSheetId="15">[2]MILHO1A!#REF!</definedName>
    <definedName name="PR" localSheetId="10">[2]MILHO1A!#REF!</definedName>
    <definedName name="PR" localSheetId="7">[2]MILHO1A!#REF!</definedName>
    <definedName name="PR" localSheetId="12">[2]MILHO1A!#REF!</definedName>
    <definedName name="PR" localSheetId="13">[2]MILHO1A!#REF!</definedName>
    <definedName name="PR" localSheetId="11">[2]MILHO1A!#REF!</definedName>
    <definedName name="PR" localSheetId="6">[2]MILHO1A!#REF!</definedName>
    <definedName name="PR" localSheetId="14">[2]MILHO1A!#REF!</definedName>
    <definedName name="PR">[2]MILHO1A!#REF!</definedName>
    <definedName name="QUADRO2" localSheetId="9">#REF!</definedName>
    <definedName name="QUADRO2" localSheetId="5">#REF!</definedName>
    <definedName name="QUADRO2" localSheetId="8">#REF!</definedName>
    <definedName name="QUADRO2" localSheetId="4">#REF!</definedName>
    <definedName name="QUADRO2" localSheetId="10">#REF!</definedName>
    <definedName name="QUADRO2" localSheetId="7">#REF!</definedName>
    <definedName name="QUADRO2" localSheetId="12">#REF!</definedName>
    <definedName name="QUADRO2" localSheetId="13">#REF!</definedName>
    <definedName name="QUADRO2" localSheetId="11">#REF!</definedName>
    <definedName name="QUADRO2" localSheetId="6">#REF!</definedName>
    <definedName name="QUADRO2" localSheetId="14">#REF!</definedName>
    <definedName name="QUADRO2">#REF!</definedName>
    <definedName name="QUADRO3" localSheetId="9">#REF!</definedName>
    <definedName name="QUADRO3" localSheetId="5">#REF!</definedName>
    <definedName name="QUADRO3" localSheetId="8">#REF!</definedName>
    <definedName name="QUADRO3" localSheetId="4">#REF!</definedName>
    <definedName name="QUADRO3" localSheetId="10">#REF!</definedName>
    <definedName name="QUADRO3" localSheetId="7">#REF!</definedName>
    <definedName name="QUADRO3" localSheetId="12">#REF!</definedName>
    <definedName name="QUADRO3" localSheetId="13">#REF!</definedName>
    <definedName name="QUADRO3" localSheetId="11">#REF!</definedName>
    <definedName name="QUADRO3" localSheetId="6">#REF!</definedName>
    <definedName name="QUADRO3" localSheetId="14">#REF!</definedName>
    <definedName name="QUADRO3">#REF!</definedName>
    <definedName name="RJ" localSheetId="9">[2]MILHO1A!#REF!</definedName>
    <definedName name="RJ" localSheetId="5">[2]MILHO1A!#REF!</definedName>
    <definedName name="RJ" localSheetId="8">[2]MILHO1A!#REF!</definedName>
    <definedName name="RJ" localSheetId="4">[2]MILHO1A!#REF!</definedName>
    <definedName name="RJ" localSheetId="15">[2]MILHO1A!#REF!</definedName>
    <definedName name="RJ" localSheetId="10">[2]MILHO1A!#REF!</definedName>
    <definedName name="RJ" localSheetId="7">[2]MILHO1A!#REF!</definedName>
    <definedName name="RJ" localSheetId="12">[2]MILHO1A!#REF!</definedName>
    <definedName name="RJ" localSheetId="13">[2]MILHO1A!#REF!</definedName>
    <definedName name="RJ" localSheetId="11">[2]MILHO1A!#REF!</definedName>
    <definedName name="RJ" localSheetId="6">[2]MILHO1A!#REF!</definedName>
    <definedName name="RJ" localSheetId="14">[2]MILHO1A!#REF!</definedName>
    <definedName name="RJ">[2]MILHO1A!#REF!</definedName>
    <definedName name="RO" localSheetId="9">[2]MILHO1A!#REF!</definedName>
    <definedName name="RO" localSheetId="5">[2]MILHO1A!#REF!</definedName>
    <definedName name="RO" localSheetId="8">[2]MILHO1A!#REF!</definedName>
    <definedName name="RO" localSheetId="4">[2]MILHO1A!#REF!</definedName>
    <definedName name="RO" localSheetId="10">[2]MILHO1A!#REF!</definedName>
    <definedName name="RO" localSheetId="7">[2]MILHO1A!#REF!</definedName>
    <definedName name="RO" localSheetId="12">[2]MILHO1A!#REF!</definedName>
    <definedName name="RO" localSheetId="13">[2]MILHO1A!#REF!</definedName>
    <definedName name="RO" localSheetId="11">[2]MILHO1A!#REF!</definedName>
    <definedName name="RO" localSheetId="6">[2]MILHO1A!#REF!</definedName>
    <definedName name="RO" localSheetId="14">[2]MILHO1A!#REF!</definedName>
    <definedName name="RO">[2]MILHO1A!#REF!</definedName>
    <definedName name="RS" localSheetId="9">[2]MILHO1A!#REF!</definedName>
    <definedName name="RS" localSheetId="5">[2]MILHO1A!#REF!</definedName>
    <definedName name="RS" localSheetId="8">[2]MILHO1A!#REF!</definedName>
    <definedName name="RS" localSheetId="4">[2]MILHO1A!#REF!</definedName>
    <definedName name="RS" localSheetId="10">[2]MILHO1A!#REF!</definedName>
    <definedName name="RS" localSheetId="7">[2]MILHO1A!#REF!</definedName>
    <definedName name="RS" localSheetId="12">[2]MILHO1A!#REF!</definedName>
    <definedName name="RS" localSheetId="13">[2]MILHO1A!#REF!</definedName>
    <definedName name="RS" localSheetId="11">[2]MILHO1A!#REF!</definedName>
    <definedName name="RS" localSheetId="6">[2]MILHO1A!#REF!</definedName>
    <definedName name="RS" localSheetId="14">[2]MILHO1A!#REF!</definedName>
    <definedName name="RS">[2]MILHO1A!#REF!</definedName>
    <definedName name="SC" localSheetId="9">[2]MILHO1A!#REF!</definedName>
    <definedName name="SC" localSheetId="5">[2]MILHO1A!#REF!</definedName>
    <definedName name="SC" localSheetId="8">[2]MILHO1A!#REF!</definedName>
    <definedName name="SC" localSheetId="4">[2]MILHO1A!#REF!</definedName>
    <definedName name="SC" localSheetId="10">[2]MILHO1A!#REF!</definedName>
    <definedName name="SC" localSheetId="7">[2]MILHO1A!#REF!</definedName>
    <definedName name="SC" localSheetId="12">[2]MILHO1A!#REF!</definedName>
    <definedName name="SC" localSheetId="13">[2]MILHO1A!#REF!</definedName>
    <definedName name="SC" localSheetId="11">[2]MILHO1A!#REF!</definedName>
    <definedName name="SC" localSheetId="6">[2]MILHO1A!#REF!</definedName>
    <definedName name="SC" localSheetId="14">[2]MILHO1A!#REF!</definedName>
    <definedName name="SC">[2]MILHO1A!#REF!</definedName>
    <definedName name="SP" localSheetId="9">[2]MILHO1A!#REF!</definedName>
    <definedName name="SP" localSheetId="5">[2]MILHO1A!#REF!</definedName>
    <definedName name="SP" localSheetId="8">[2]MILHO1A!#REF!</definedName>
    <definedName name="SP" localSheetId="4">[2]MILHO1A!#REF!</definedName>
    <definedName name="SP" localSheetId="10">[2]MILHO1A!#REF!</definedName>
    <definedName name="SP" localSheetId="7">[2]MILHO1A!#REF!</definedName>
    <definedName name="SP" localSheetId="12">[2]MILHO1A!#REF!</definedName>
    <definedName name="SP" localSheetId="13">[2]MILHO1A!#REF!</definedName>
    <definedName name="SP" localSheetId="11">[2]MILHO1A!#REF!</definedName>
    <definedName name="SP" localSheetId="6">[2]MILHO1A!#REF!</definedName>
    <definedName name="SP" localSheetId="14">[2]MILHO1A!#REF!</definedName>
    <definedName name="SP">[2]MILHO1A!#REF!</definedName>
    <definedName name="Suprimento_de_Milho" localSheetId="9">#REF!</definedName>
    <definedName name="Suprimento_de_Milho" localSheetId="5">#REF!</definedName>
    <definedName name="Suprimento_de_Milho" localSheetId="8">#REF!</definedName>
    <definedName name="Suprimento_de_Milho" localSheetId="4">#REF!</definedName>
    <definedName name="Suprimento_de_Milho" localSheetId="10">#REF!</definedName>
    <definedName name="Suprimento_de_Milho" localSheetId="7">#REF!</definedName>
    <definedName name="Suprimento_de_Milho" localSheetId="12">#REF!</definedName>
    <definedName name="Suprimento_de_Milho" localSheetId="13">#REF!</definedName>
    <definedName name="Suprimento_de_Milho" localSheetId="11">#REF!</definedName>
    <definedName name="Suprimento_de_Milho" localSheetId="6">#REF!</definedName>
    <definedName name="Suprimento_de_Milho" localSheetId="14">#REF!</definedName>
    <definedName name="Suprimento_de_Milho">#REF!</definedName>
    <definedName name="tabela1">#N/A</definedName>
    <definedName name="TO" localSheetId="9">[2]MILHO1A!#REF!</definedName>
    <definedName name="TO" localSheetId="5">[2]MILHO1A!#REF!</definedName>
    <definedName name="TO" localSheetId="8">[2]MILHO1A!#REF!</definedName>
    <definedName name="TO" localSheetId="4">[2]MILHO1A!#REF!</definedName>
    <definedName name="TO" localSheetId="15">[2]MILHO1A!#REF!</definedName>
    <definedName name="TO" localSheetId="10">[2]MILHO1A!#REF!</definedName>
    <definedName name="TO" localSheetId="7">[2]MILHO1A!#REF!</definedName>
    <definedName name="TO" localSheetId="12">[2]MILHO1A!#REF!</definedName>
    <definedName name="TO" localSheetId="13">[2]MILHO1A!#REF!</definedName>
    <definedName name="TO" localSheetId="11">[2]MILHO1A!#REF!</definedName>
    <definedName name="TO" localSheetId="6">[2]MILHO1A!#REF!</definedName>
    <definedName name="TO" localSheetId="14">[2]MILHO1A!#REF!</definedName>
    <definedName name="TO">[2]MILHO1A!#REF!</definedName>
    <definedName name="XXXXXX" localSheetId="9" hidden="1">[1]EVAREBR!#REF!</definedName>
    <definedName name="XXXXXX" localSheetId="5" hidden="1">[1]EVAREBR!#REF!</definedName>
    <definedName name="XXXXXX" localSheetId="8" hidden="1">[1]EVAREBR!#REF!</definedName>
    <definedName name="XXXXXX" localSheetId="4" hidden="1">[1]EVAREBR!#REF!</definedName>
    <definedName name="XXXXXX" localSheetId="15" hidden="1">[1]EVAREBR!#REF!</definedName>
    <definedName name="XXXXXX" localSheetId="10" hidden="1">[1]EVAREBR!#REF!</definedName>
    <definedName name="XXXXXX" localSheetId="7" hidden="1">[1]EVAREBR!#REF!</definedName>
    <definedName name="XXXXXX" localSheetId="12" hidden="1">[1]EVAREBR!#REF!</definedName>
    <definedName name="XXXXXX" localSheetId="13" hidden="1">[1]EVAREBR!#REF!</definedName>
    <definedName name="XXXXXX" localSheetId="11" hidden="1">[1]EVAREBR!#REF!</definedName>
    <definedName name="XXXXXX" localSheetId="6" hidden="1">[1]EVAREBR!#REF!</definedName>
    <definedName name="XXXXXX" localSheetId="14" hidden="1">[1]EVAREBR!#REF!</definedName>
    <definedName name="XXXXXX" hidden="1">[1]EVAREBR!#REF!</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10" l="1"/>
  <c r="C47" i="10"/>
  <c r="C66" i="10" s="1"/>
  <c r="I78" i="10" s="1"/>
  <c r="I86" i="10" s="1"/>
  <c r="I90" i="10" s="1"/>
  <c r="H10" i="19" s="1"/>
  <c r="C45" i="11"/>
  <c r="C64" i="11" s="1"/>
  <c r="C46" i="6"/>
  <c r="C65" i="6" s="1"/>
  <c r="C59" i="16"/>
  <c r="C58" i="16"/>
  <c r="C57" i="16"/>
  <c r="C56" i="16"/>
  <c r="C75" i="16" s="1"/>
  <c r="C55" i="16"/>
  <c r="C74" i="16" s="1"/>
  <c r="C54" i="16"/>
  <c r="C53" i="16"/>
  <c r="C52" i="16"/>
  <c r="C71" i="16" s="1"/>
  <c r="C51" i="16"/>
  <c r="C50" i="16"/>
  <c r="C69" i="16" s="1"/>
  <c r="C49" i="16"/>
  <c r="C48" i="16"/>
  <c r="C67" i="16" s="1"/>
  <c r="C57" i="15"/>
  <c r="C56" i="15"/>
  <c r="C55" i="15"/>
  <c r="C54" i="15"/>
  <c r="C53" i="15"/>
  <c r="C72" i="15" s="1"/>
  <c r="C52" i="15"/>
  <c r="C51" i="15"/>
  <c r="C70" i="15" s="1"/>
  <c r="C50" i="15"/>
  <c r="C49" i="15"/>
  <c r="C48" i="15"/>
  <c r="C47" i="15"/>
  <c r="C46" i="15"/>
  <c r="C52" i="13"/>
  <c r="C71" i="13" s="1"/>
  <c r="C51" i="13"/>
  <c r="C50" i="13"/>
  <c r="C69" i="13" s="1"/>
  <c r="C49" i="13"/>
  <c r="C68" i="13" s="1"/>
  <c r="C48" i="13"/>
  <c r="C47" i="13"/>
  <c r="C46" i="13"/>
  <c r="C45" i="13"/>
  <c r="C64" i="13" s="1"/>
  <c r="C44" i="13"/>
  <c r="C43" i="13"/>
  <c r="C42" i="13"/>
  <c r="C41" i="13"/>
  <c r="C60" i="13" s="1"/>
  <c r="C53" i="12"/>
  <c r="C52" i="12"/>
  <c r="C71" i="12" s="1"/>
  <c r="C51" i="12"/>
  <c r="C50" i="12"/>
  <c r="C69" i="12" s="1"/>
  <c r="C49" i="12"/>
  <c r="C48" i="12"/>
  <c r="C47" i="12"/>
  <c r="C46" i="12"/>
  <c r="C65" i="12"/>
  <c r="C45" i="12"/>
  <c r="C44" i="12"/>
  <c r="C43" i="12"/>
  <c r="C42" i="12"/>
  <c r="C61" i="12"/>
  <c r="C52" i="11"/>
  <c r="C51" i="11"/>
  <c r="C50" i="11"/>
  <c r="C69" i="11" s="1"/>
  <c r="C49" i="11"/>
  <c r="C68" i="11"/>
  <c r="C48" i="11"/>
  <c r="C47" i="11"/>
  <c r="C46" i="11"/>
  <c r="C44" i="11"/>
  <c r="C43" i="11"/>
  <c r="C42" i="11"/>
  <c r="C61" i="11" s="1"/>
  <c r="C41" i="11"/>
  <c r="C52" i="10"/>
  <c r="C71" i="10" s="1"/>
  <c r="C51" i="10"/>
  <c r="C50" i="10"/>
  <c r="C49" i="10"/>
  <c r="C48" i="10"/>
  <c r="C67" i="10"/>
  <c r="C46" i="10"/>
  <c r="C45" i="10"/>
  <c r="C64" i="10" s="1"/>
  <c r="C44" i="10"/>
  <c r="C43" i="10"/>
  <c r="C62" i="10"/>
  <c r="C42" i="10"/>
  <c r="C41" i="10"/>
  <c r="C52" i="9"/>
  <c r="C71" i="9" s="1"/>
  <c r="C51" i="9"/>
  <c r="C70" i="9"/>
  <c r="C50" i="9"/>
  <c r="C49" i="9"/>
  <c r="C48" i="9"/>
  <c r="C47" i="9"/>
  <c r="C66" i="9" s="1"/>
  <c r="C46" i="9"/>
  <c r="C65" i="9" s="1"/>
  <c r="C45" i="9"/>
  <c r="C44" i="9"/>
  <c r="C63" i="9" s="1"/>
  <c r="C43" i="9"/>
  <c r="C62" i="9" s="1"/>
  <c r="C42" i="9"/>
  <c r="C41" i="9"/>
  <c r="C52" i="8"/>
  <c r="C51" i="8"/>
  <c r="C70" i="8" s="1"/>
  <c r="C50" i="8"/>
  <c r="C69" i="8" s="1"/>
  <c r="C49" i="8"/>
  <c r="C48" i="8"/>
  <c r="C47" i="8"/>
  <c r="C66" i="8" s="1"/>
  <c r="C46" i="8"/>
  <c r="C45" i="8"/>
  <c r="C64" i="8" s="1"/>
  <c r="C44" i="8"/>
  <c r="C43" i="8"/>
  <c r="C62" i="8" s="1"/>
  <c r="C42" i="8"/>
  <c r="C41" i="8"/>
  <c r="C52" i="7"/>
  <c r="C51" i="7"/>
  <c r="C70" i="7"/>
  <c r="C50" i="7"/>
  <c r="C49" i="7"/>
  <c r="C68" i="7" s="1"/>
  <c r="C48" i="7"/>
  <c r="C47" i="7"/>
  <c r="C66" i="7" s="1"/>
  <c r="C46" i="7"/>
  <c r="C45" i="7"/>
  <c r="C44" i="7"/>
  <c r="C63" i="7" s="1"/>
  <c r="C43" i="7"/>
  <c r="C62" i="7"/>
  <c r="C42" i="7"/>
  <c r="C41" i="7"/>
  <c r="C53" i="6"/>
  <c r="C52" i="6"/>
  <c r="C71" i="6" s="1"/>
  <c r="C51" i="6"/>
  <c r="C70" i="6" s="1"/>
  <c r="C50" i="6"/>
  <c r="C49" i="6"/>
  <c r="C68" i="6" s="1"/>
  <c r="C48" i="6"/>
  <c r="C67" i="6" s="1"/>
  <c r="C47" i="6"/>
  <c r="C45" i="6"/>
  <c r="C44" i="6"/>
  <c r="C43" i="6"/>
  <c r="C62" i="6" s="1"/>
  <c r="C42" i="6"/>
  <c r="C61" i="6" s="1"/>
  <c r="C57" i="5"/>
  <c r="C56" i="5"/>
  <c r="C55" i="5"/>
  <c r="C54" i="5"/>
  <c r="C53" i="5"/>
  <c r="C52" i="5"/>
  <c r="C71" i="5" s="1"/>
  <c r="C51" i="5"/>
  <c r="C50" i="5"/>
  <c r="C49" i="5"/>
  <c r="C48" i="5"/>
  <c r="C47" i="5"/>
  <c r="C66" i="5"/>
  <c r="C46" i="5"/>
  <c r="C59" i="4"/>
  <c r="C78" i="4" s="1"/>
  <c r="C58" i="4"/>
  <c r="C57" i="4"/>
  <c r="C76" i="4" s="1"/>
  <c r="C56" i="4"/>
  <c r="C55" i="4"/>
  <c r="C54" i="4"/>
  <c r="C53" i="4"/>
  <c r="C52" i="4"/>
  <c r="C50" i="4"/>
  <c r="C69" i="4" s="1"/>
  <c r="C51" i="4"/>
  <c r="C49" i="4"/>
  <c r="C68" i="4" s="1"/>
  <c r="C48" i="4"/>
  <c r="D84" i="6"/>
  <c r="I33" i="16"/>
  <c r="H33" i="16"/>
  <c r="C78" i="16"/>
  <c r="H87" i="16"/>
  <c r="H98" i="16" s="1"/>
  <c r="H105" i="16" s="1"/>
  <c r="D31" i="16"/>
  <c r="G33" i="16"/>
  <c r="F33" i="16"/>
  <c r="E33" i="16"/>
  <c r="D33" i="16"/>
  <c r="D32" i="16"/>
  <c r="D86" i="16" s="1"/>
  <c r="E32" i="16"/>
  <c r="F32" i="16"/>
  <c r="F86" i="16" s="1"/>
  <c r="F97" i="16" s="1"/>
  <c r="F104" i="16" s="1"/>
  <c r="G32" i="16"/>
  <c r="H32" i="16"/>
  <c r="I32" i="16"/>
  <c r="I31" i="16"/>
  <c r="H31" i="16"/>
  <c r="H85" i="16" s="1"/>
  <c r="G31" i="16"/>
  <c r="F31" i="16"/>
  <c r="F85" i="16" s="1"/>
  <c r="F96" i="16" s="1"/>
  <c r="F103" i="16" s="1"/>
  <c r="F106" i="16" s="1"/>
  <c r="E15" i="19" s="1"/>
  <c r="E31" i="16"/>
  <c r="H30" i="15"/>
  <c r="I31" i="15"/>
  <c r="F30" i="15"/>
  <c r="D31" i="15"/>
  <c r="D22" i="15"/>
  <c r="I30" i="15"/>
  <c r="H31" i="15"/>
  <c r="H84" i="15" s="1"/>
  <c r="H94" i="15" s="1"/>
  <c r="H100" i="15" s="1"/>
  <c r="G31" i="15"/>
  <c r="G30" i="15"/>
  <c r="F31" i="15"/>
  <c r="E31" i="15"/>
  <c r="E30" i="15"/>
  <c r="D30" i="15"/>
  <c r="D32" i="15" s="1"/>
  <c r="C77" i="16"/>
  <c r="C76" i="16"/>
  <c r="C73" i="16"/>
  <c r="C72" i="16"/>
  <c r="C70" i="16"/>
  <c r="C68" i="16"/>
  <c r="I23" i="16"/>
  <c r="H23" i="16"/>
  <c r="G23" i="16"/>
  <c r="F23" i="16"/>
  <c r="E23" i="16"/>
  <c r="D23" i="16"/>
  <c r="C76" i="15"/>
  <c r="C75" i="15"/>
  <c r="E84" i="15" s="1"/>
  <c r="E94" i="15" s="1"/>
  <c r="E100" i="15" s="1"/>
  <c r="C74" i="15"/>
  <c r="C73" i="15"/>
  <c r="C71" i="15"/>
  <c r="C69" i="15"/>
  <c r="C68" i="15"/>
  <c r="C67" i="15"/>
  <c r="C66" i="15"/>
  <c r="C65" i="15"/>
  <c r="I22" i="15"/>
  <c r="H22" i="15"/>
  <c r="G22" i="15"/>
  <c r="F22" i="15"/>
  <c r="E22" i="15"/>
  <c r="H27" i="13"/>
  <c r="H78" i="13" s="1"/>
  <c r="H86" i="13" s="1"/>
  <c r="H90" i="13" s="1"/>
  <c r="G13" i="19" s="1"/>
  <c r="F27" i="13"/>
  <c r="D27" i="13"/>
  <c r="I27" i="13"/>
  <c r="G27" i="13"/>
  <c r="E27" i="13"/>
  <c r="C70" i="13"/>
  <c r="C67" i="13"/>
  <c r="C66" i="13"/>
  <c r="C65" i="13"/>
  <c r="C63" i="13"/>
  <c r="C62" i="13"/>
  <c r="C61" i="13"/>
  <c r="I28" i="12"/>
  <c r="H28" i="12"/>
  <c r="G28" i="12"/>
  <c r="F28" i="12"/>
  <c r="E28" i="12"/>
  <c r="D28" i="12"/>
  <c r="C72" i="12"/>
  <c r="C70" i="12"/>
  <c r="C68" i="12"/>
  <c r="C67" i="12"/>
  <c r="C66" i="12"/>
  <c r="C64" i="12"/>
  <c r="C63" i="12"/>
  <c r="C62" i="12"/>
  <c r="I27" i="11"/>
  <c r="H27" i="11"/>
  <c r="G27" i="11"/>
  <c r="C67" i="11"/>
  <c r="G78" i="11"/>
  <c r="G86" i="11" s="1"/>
  <c r="G90" i="11" s="1"/>
  <c r="F11" i="19" s="1"/>
  <c r="F27" i="11"/>
  <c r="E27" i="11"/>
  <c r="E78" i="11" s="1"/>
  <c r="E86" i="11" s="1"/>
  <c r="E90" i="11" s="1"/>
  <c r="D11" i="19" s="1"/>
  <c r="D27" i="11"/>
  <c r="C71" i="11"/>
  <c r="C70" i="11"/>
  <c r="C66" i="11"/>
  <c r="C65" i="11"/>
  <c r="C63" i="11"/>
  <c r="C62" i="11"/>
  <c r="C60" i="11"/>
  <c r="I27" i="10"/>
  <c r="H27" i="10"/>
  <c r="G27" i="10"/>
  <c r="G78" i="10" s="1"/>
  <c r="G86" i="10" s="1"/>
  <c r="G90" i="10" s="1"/>
  <c r="F10" i="19" s="1"/>
  <c r="F27" i="10"/>
  <c r="E27" i="10"/>
  <c r="E78" i="10" s="1"/>
  <c r="E86" i="10" s="1"/>
  <c r="E90" i="10" s="1"/>
  <c r="D10" i="19" s="1"/>
  <c r="C70" i="10"/>
  <c r="C69" i="10"/>
  <c r="C68" i="10"/>
  <c r="C65" i="10"/>
  <c r="C63" i="10"/>
  <c r="C61" i="10"/>
  <c r="C60" i="10"/>
  <c r="I27" i="9"/>
  <c r="D27" i="9"/>
  <c r="H27" i="9"/>
  <c r="G27" i="9"/>
  <c r="F27" i="9"/>
  <c r="E27" i="9"/>
  <c r="C69" i="9"/>
  <c r="C68" i="9"/>
  <c r="C67" i="9"/>
  <c r="C64" i="9"/>
  <c r="C61" i="9"/>
  <c r="C60" i="9"/>
  <c r="I27" i="8"/>
  <c r="H27" i="8"/>
  <c r="G27" i="8"/>
  <c r="F27" i="8"/>
  <c r="E27" i="8"/>
  <c r="D27" i="8"/>
  <c r="D78" i="8" s="1"/>
  <c r="D86" i="8" s="1"/>
  <c r="D90" i="8" s="1"/>
  <c r="C8" i="19" s="1"/>
  <c r="C71" i="8"/>
  <c r="C68" i="8"/>
  <c r="C67" i="8"/>
  <c r="C65" i="8"/>
  <c r="C63" i="8"/>
  <c r="C61" i="8"/>
  <c r="C60" i="8"/>
  <c r="I27" i="7"/>
  <c r="D27" i="7"/>
  <c r="G27" i="7"/>
  <c r="H27" i="7"/>
  <c r="F27" i="7"/>
  <c r="E27" i="7"/>
  <c r="C71" i="7"/>
  <c r="C69" i="7"/>
  <c r="C67" i="7"/>
  <c r="C65" i="7"/>
  <c r="C64" i="7"/>
  <c r="C61" i="7"/>
  <c r="C60" i="7"/>
  <c r="I28" i="6"/>
  <c r="H28" i="6"/>
  <c r="G28" i="6"/>
  <c r="G80" i="6" s="1"/>
  <c r="G88" i="6" s="1"/>
  <c r="G92" i="6" s="1"/>
  <c r="F6" i="19" s="1"/>
  <c r="C63" i="6"/>
  <c r="E80" i="6" s="1"/>
  <c r="E88" i="6" s="1"/>
  <c r="E92" i="6" s="1"/>
  <c r="D6" i="19" s="1"/>
  <c r="F28" i="6"/>
  <c r="E28" i="6"/>
  <c r="D28" i="6"/>
  <c r="C72" i="6"/>
  <c r="C69" i="6"/>
  <c r="C66" i="6"/>
  <c r="C64" i="6"/>
  <c r="I87" i="16"/>
  <c r="I98" i="16"/>
  <c r="I105" i="16" s="1"/>
  <c r="H86" i="16"/>
  <c r="H97" i="16" s="1"/>
  <c r="H104" i="16" s="1"/>
  <c r="G87" i="16"/>
  <c r="G98" i="16" s="1"/>
  <c r="G105" i="16" s="1"/>
  <c r="G85" i="16"/>
  <c r="G96" i="16" s="1"/>
  <c r="G103" i="16" s="1"/>
  <c r="E85" i="16"/>
  <c r="E96" i="16"/>
  <c r="E103" i="16" s="1"/>
  <c r="I86" i="16"/>
  <c r="I97" i="16" s="1"/>
  <c r="G86" i="16"/>
  <c r="F87" i="16"/>
  <c r="F98" i="16" s="1"/>
  <c r="F105" i="16" s="1"/>
  <c r="E86" i="16"/>
  <c r="D87" i="16"/>
  <c r="D98" i="16" s="1"/>
  <c r="D105" i="16" s="1"/>
  <c r="D85" i="16"/>
  <c r="D96" i="16" s="1"/>
  <c r="H83" i="15"/>
  <c r="H93" i="15" s="1"/>
  <c r="F84" i="15"/>
  <c r="F94" i="15" s="1"/>
  <c r="F100" i="15" s="1"/>
  <c r="H78" i="11"/>
  <c r="H86" i="11" s="1"/>
  <c r="H90" i="11" s="1"/>
  <c r="G11" i="19" s="1"/>
  <c r="F78" i="11"/>
  <c r="F86" i="11" s="1"/>
  <c r="F90" i="11" s="1"/>
  <c r="E11" i="19" s="1"/>
  <c r="H80" i="6"/>
  <c r="H88" i="6" s="1"/>
  <c r="H92" i="6" s="1"/>
  <c r="G6" i="19" s="1"/>
  <c r="I32" i="15"/>
  <c r="G34" i="16"/>
  <c r="G32" i="15"/>
  <c r="C65" i="5"/>
  <c r="D30" i="5"/>
  <c r="I31" i="5"/>
  <c r="I85" i="5"/>
  <c r="I95" i="5" s="1"/>
  <c r="I96" i="5" s="1"/>
  <c r="I30" i="5"/>
  <c r="I84" i="5"/>
  <c r="H31" i="5"/>
  <c r="H85" i="5"/>
  <c r="H95" i="5" s="1"/>
  <c r="H101" i="5" s="1"/>
  <c r="H30" i="5"/>
  <c r="H84" i="5"/>
  <c r="G31" i="5"/>
  <c r="G30" i="5"/>
  <c r="G84" i="5" s="1"/>
  <c r="G94" i="5" s="1"/>
  <c r="F31" i="5"/>
  <c r="F30" i="5"/>
  <c r="E31" i="5"/>
  <c r="E85" i="5"/>
  <c r="E95" i="5" s="1"/>
  <c r="E30" i="5"/>
  <c r="E84" i="5"/>
  <c r="D31" i="5"/>
  <c r="D85" i="5"/>
  <c r="D95" i="5" s="1"/>
  <c r="D101" i="5" s="1"/>
  <c r="C76" i="5"/>
  <c r="C75" i="5"/>
  <c r="C74" i="5"/>
  <c r="C73" i="5"/>
  <c r="C72" i="5"/>
  <c r="C70" i="5"/>
  <c r="C69" i="5"/>
  <c r="C68" i="5"/>
  <c r="C67" i="5"/>
  <c r="I22" i="5"/>
  <c r="H22" i="5"/>
  <c r="G22" i="5"/>
  <c r="F22" i="5"/>
  <c r="E22" i="5"/>
  <c r="D22" i="5"/>
  <c r="E23" i="4"/>
  <c r="I23" i="4"/>
  <c r="H23" i="4"/>
  <c r="G23" i="4"/>
  <c r="F23" i="4"/>
  <c r="D23" i="4"/>
  <c r="D33" i="4"/>
  <c r="D32" i="4"/>
  <c r="D86" i="4" s="1"/>
  <c r="D31" i="4"/>
  <c r="D34" i="4"/>
  <c r="E33" i="4"/>
  <c r="E32" i="4"/>
  <c r="E34" i="4" s="1"/>
  <c r="E31" i="4"/>
  <c r="F33" i="4"/>
  <c r="F32" i="4"/>
  <c r="F34" i="4" s="1"/>
  <c r="F31" i="4"/>
  <c r="G33" i="4"/>
  <c r="G87" i="4" s="1"/>
  <c r="G98" i="4" s="1"/>
  <c r="G105" i="4" s="1"/>
  <c r="G31" i="4"/>
  <c r="G34" i="4" s="1"/>
  <c r="G32" i="4"/>
  <c r="G86" i="4" s="1"/>
  <c r="G97" i="4" s="1"/>
  <c r="G104" i="4" s="1"/>
  <c r="C67" i="4"/>
  <c r="F85" i="4" s="1"/>
  <c r="H33" i="4"/>
  <c r="H32" i="4"/>
  <c r="H86" i="4"/>
  <c r="H97" i="4" s="1"/>
  <c r="H104" i="4" s="1"/>
  <c r="H31" i="4"/>
  <c r="I32" i="4"/>
  <c r="I33" i="4"/>
  <c r="I31" i="4"/>
  <c r="C77" i="4"/>
  <c r="C75" i="4"/>
  <c r="C74" i="4"/>
  <c r="C73" i="4"/>
  <c r="C72" i="4"/>
  <c r="C70" i="4"/>
  <c r="C71" i="4"/>
  <c r="F84" i="5"/>
  <c r="F86" i="5" s="1"/>
  <c r="D84" i="5"/>
  <c r="D94" i="5" s="1"/>
  <c r="F85" i="5"/>
  <c r="F95" i="5" s="1"/>
  <c r="F101" i="5" s="1"/>
  <c r="G85" i="5"/>
  <c r="G95" i="5"/>
  <c r="G101" i="5" s="1"/>
  <c r="H85" i="4"/>
  <c r="H96" i="4"/>
  <c r="F87" i="4"/>
  <c r="F98" i="4"/>
  <c r="F105" i="4" s="1"/>
  <c r="E86" i="4"/>
  <c r="E97" i="4" s="1"/>
  <c r="E104" i="4" s="1"/>
  <c r="I85" i="4"/>
  <c r="I96" i="4"/>
  <c r="I86" i="4"/>
  <c r="I97" i="4"/>
  <c r="I104" i="4" s="1"/>
  <c r="G85" i="4"/>
  <c r="G96" i="4" s="1"/>
  <c r="E85" i="4"/>
  <c r="E87" i="4"/>
  <c r="E98" i="4" s="1"/>
  <c r="E105" i="4" s="1"/>
  <c r="F32" i="5"/>
  <c r="E32" i="5"/>
  <c r="G32" i="5"/>
  <c r="I94" i="5"/>
  <c r="I86" i="5"/>
  <c r="H103" i="4"/>
  <c r="E94" i="5"/>
  <c r="E86" i="5"/>
  <c r="E32" i="15"/>
  <c r="F32" i="15"/>
  <c r="G86" i="5"/>
  <c r="H32" i="5"/>
  <c r="D85" i="4"/>
  <c r="E97" i="16"/>
  <c r="F34" i="16"/>
  <c r="G88" i="4"/>
  <c r="I32" i="5"/>
  <c r="I78" i="11"/>
  <c r="I86" i="11"/>
  <c r="I90" i="11" s="1"/>
  <c r="H11" i="19" s="1"/>
  <c r="D78" i="11"/>
  <c r="D86" i="11"/>
  <c r="D90" i="11" s="1"/>
  <c r="C11" i="19" s="1"/>
  <c r="H78" i="10"/>
  <c r="H86" i="10" s="1"/>
  <c r="H90" i="10" s="1"/>
  <c r="G10" i="19" s="1"/>
  <c r="F78" i="10"/>
  <c r="F86" i="10" s="1"/>
  <c r="F90" i="10" s="1"/>
  <c r="E10" i="19" s="1"/>
  <c r="D32" i="5"/>
  <c r="G97" i="16"/>
  <c r="G88" i="16"/>
  <c r="I85" i="16"/>
  <c r="I34" i="16"/>
  <c r="E34" i="16"/>
  <c r="E87" i="16"/>
  <c r="E88" i="16" s="1"/>
  <c r="G104" i="16"/>
  <c r="G99" i="16"/>
  <c r="I100" i="5"/>
  <c r="E100" i="5"/>
  <c r="E104" i="16"/>
  <c r="D96" i="4"/>
  <c r="I96" i="16"/>
  <c r="I88" i="16"/>
  <c r="I103" i="16"/>
  <c r="D103" i="4"/>
  <c r="H78" i="9" l="1"/>
  <c r="H86" i="9" s="1"/>
  <c r="H90" i="9" s="1"/>
  <c r="G9" i="19" s="1"/>
  <c r="D78" i="9"/>
  <c r="D86" i="9" s="1"/>
  <c r="D90" i="9" s="1"/>
  <c r="C9" i="19" s="1"/>
  <c r="F78" i="9"/>
  <c r="F86" i="9" s="1"/>
  <c r="F90" i="9" s="1"/>
  <c r="E9" i="19" s="1"/>
  <c r="I78" i="9"/>
  <c r="I86" i="9" s="1"/>
  <c r="I90" i="9" s="1"/>
  <c r="H9" i="19" s="1"/>
  <c r="F88" i="16"/>
  <c r="I104" i="16"/>
  <c r="I106" i="16" s="1"/>
  <c r="H15" i="19" s="1"/>
  <c r="I99" i="16"/>
  <c r="H34" i="4"/>
  <c r="H87" i="4"/>
  <c r="E101" i="5"/>
  <c r="E102" i="5" s="1"/>
  <c r="D5" i="19" s="1"/>
  <c r="E96" i="5"/>
  <c r="D97" i="16"/>
  <c r="D104" i="16" s="1"/>
  <c r="D88" i="16"/>
  <c r="F99" i="16"/>
  <c r="F79" i="12"/>
  <c r="F87" i="12" s="1"/>
  <c r="F91" i="12" s="1"/>
  <c r="E12" i="19" s="1"/>
  <c r="G79" i="12"/>
  <c r="G87" i="12" s="1"/>
  <c r="G91" i="12" s="1"/>
  <c r="F12" i="19" s="1"/>
  <c r="E79" i="12"/>
  <c r="E87" i="12" s="1"/>
  <c r="E91" i="12" s="1"/>
  <c r="D12" i="19" s="1"/>
  <c r="I79" i="12"/>
  <c r="I87" i="12" s="1"/>
  <c r="I91" i="12" s="1"/>
  <c r="H12" i="19" s="1"/>
  <c r="H79" i="12"/>
  <c r="H87" i="12" s="1"/>
  <c r="H91" i="12" s="1"/>
  <c r="G12" i="19" s="1"/>
  <c r="G78" i="13"/>
  <c r="G86" i="13" s="1"/>
  <c r="G90" i="13" s="1"/>
  <c r="F13" i="19" s="1"/>
  <c r="F78" i="13"/>
  <c r="F86" i="13" s="1"/>
  <c r="F90" i="13" s="1"/>
  <c r="E13" i="19" s="1"/>
  <c r="E78" i="13"/>
  <c r="E86" i="13" s="1"/>
  <c r="E90" i="13" s="1"/>
  <c r="D13" i="19" s="1"/>
  <c r="F96" i="4"/>
  <c r="H88" i="16"/>
  <c r="H96" i="16"/>
  <c r="E88" i="4"/>
  <c r="D103" i="16"/>
  <c r="D106" i="16" s="1"/>
  <c r="C15" i="19" s="1"/>
  <c r="D99" i="16"/>
  <c r="G106" i="16"/>
  <c r="F15" i="19" s="1"/>
  <c r="E78" i="9"/>
  <c r="E86" i="9" s="1"/>
  <c r="E90" i="9" s="1"/>
  <c r="D9" i="19" s="1"/>
  <c r="I78" i="13"/>
  <c r="I86" i="13" s="1"/>
  <c r="I90" i="13" s="1"/>
  <c r="H13" i="19" s="1"/>
  <c r="D97" i="4"/>
  <c r="D96" i="5"/>
  <c r="D100" i="5"/>
  <c r="D102" i="5" s="1"/>
  <c r="C5" i="19" s="1"/>
  <c r="G78" i="8"/>
  <c r="G86" i="8" s="1"/>
  <c r="G90" i="8" s="1"/>
  <c r="F8" i="19" s="1"/>
  <c r="D86" i="5"/>
  <c r="I34" i="4"/>
  <c r="I87" i="4"/>
  <c r="I78" i="8"/>
  <c r="I86" i="8" s="1"/>
  <c r="I90" i="8" s="1"/>
  <c r="H8" i="19" s="1"/>
  <c r="D79" i="12"/>
  <c r="D87" i="12" s="1"/>
  <c r="D91" i="12" s="1"/>
  <c r="C12" i="19" s="1"/>
  <c r="D78" i="13"/>
  <c r="D86" i="13" s="1"/>
  <c r="D90" i="13" s="1"/>
  <c r="C13" i="19" s="1"/>
  <c r="G78" i="7"/>
  <c r="G86" i="7" s="1"/>
  <c r="G90" i="7" s="1"/>
  <c r="F7" i="19" s="1"/>
  <c r="E78" i="7"/>
  <c r="E86" i="7" s="1"/>
  <c r="E90" i="7" s="1"/>
  <c r="D7" i="19" s="1"/>
  <c r="I78" i="7"/>
  <c r="I86" i="7" s="1"/>
  <c r="I90" i="7" s="1"/>
  <c r="H7" i="19" s="1"/>
  <c r="F78" i="7"/>
  <c r="F86" i="7" s="1"/>
  <c r="F90" i="7" s="1"/>
  <c r="E7" i="19" s="1"/>
  <c r="H78" i="7"/>
  <c r="H86" i="7" s="1"/>
  <c r="H90" i="7" s="1"/>
  <c r="G7" i="19" s="1"/>
  <c r="D78" i="7"/>
  <c r="D86" i="7" s="1"/>
  <c r="D90" i="7" s="1"/>
  <c r="C7" i="19" s="1"/>
  <c r="H86" i="5"/>
  <c r="H94" i="5"/>
  <c r="H99" i="15"/>
  <c r="H101" i="15" s="1"/>
  <c r="G14" i="19" s="1"/>
  <c r="H95" i="15"/>
  <c r="E78" i="8"/>
  <c r="E86" i="8" s="1"/>
  <c r="E90" i="8" s="1"/>
  <c r="D8" i="19" s="1"/>
  <c r="F78" i="8"/>
  <c r="F86" i="8" s="1"/>
  <c r="F90" i="8" s="1"/>
  <c r="E8" i="19" s="1"/>
  <c r="H78" i="8"/>
  <c r="H86" i="8" s="1"/>
  <c r="H90" i="8" s="1"/>
  <c r="G8" i="19" s="1"/>
  <c r="G99" i="4"/>
  <c r="G103" i="4"/>
  <c r="G106" i="4" s="1"/>
  <c r="F4" i="19" s="1"/>
  <c r="G100" i="5"/>
  <c r="G102" i="5" s="1"/>
  <c r="F5" i="19" s="1"/>
  <c r="G96" i="5"/>
  <c r="I101" i="5"/>
  <c r="I102" i="5" s="1"/>
  <c r="H5" i="19" s="1"/>
  <c r="G78" i="9"/>
  <c r="G86" i="9" s="1"/>
  <c r="G90" i="9" s="1"/>
  <c r="F9" i="19" s="1"/>
  <c r="D78" i="10"/>
  <c r="D86" i="10" s="1"/>
  <c r="D90" i="10" s="1"/>
  <c r="C10" i="19" s="1"/>
  <c r="H34" i="16"/>
  <c r="E96" i="4"/>
  <c r="F94" i="5"/>
  <c r="D84" i="15"/>
  <c r="D94" i="15" s="1"/>
  <c r="D100" i="15" s="1"/>
  <c r="I83" i="15"/>
  <c r="I80" i="6"/>
  <c r="I88" i="6" s="1"/>
  <c r="I92" i="6" s="1"/>
  <c r="H6" i="19" s="1"/>
  <c r="H32" i="15"/>
  <c r="F83" i="15"/>
  <c r="I103" i="4"/>
  <c r="G84" i="15"/>
  <c r="G94" i="15" s="1"/>
  <c r="G100" i="15" s="1"/>
  <c r="F86" i="4"/>
  <c r="F97" i="4" s="1"/>
  <c r="F104" i="4" s="1"/>
  <c r="F80" i="6"/>
  <c r="F88" i="6" s="1"/>
  <c r="F92" i="6" s="1"/>
  <c r="E6" i="19" s="1"/>
  <c r="D80" i="6"/>
  <c r="D88" i="6" s="1"/>
  <c r="D92" i="6" s="1"/>
  <c r="C6" i="19" s="1"/>
  <c r="I84" i="15"/>
  <c r="I94" i="15" s="1"/>
  <c r="I100" i="15" s="1"/>
  <c r="D83" i="15"/>
  <c r="E99" i="16"/>
  <c r="E98" i="16"/>
  <c r="E105" i="16" s="1"/>
  <c r="E106" i="16" s="1"/>
  <c r="D15" i="19" s="1"/>
  <c r="D87" i="4"/>
  <c r="D98" i="4" s="1"/>
  <c r="D105" i="4" s="1"/>
  <c r="E83" i="15"/>
  <c r="H85" i="15"/>
  <c r="G83" i="15"/>
  <c r="D34" i="16"/>
  <c r="F96" i="5" l="1"/>
  <c r="F100" i="5"/>
  <c r="F102" i="5" s="1"/>
  <c r="E5" i="19" s="1"/>
  <c r="E99" i="4"/>
  <c r="E103" i="4"/>
  <c r="E106" i="4" s="1"/>
  <c r="D4" i="19" s="1"/>
  <c r="H96" i="5"/>
  <c r="H100" i="5"/>
  <c r="H102" i="5" s="1"/>
  <c r="G5" i="19" s="1"/>
  <c r="D88" i="4"/>
  <c r="H99" i="16"/>
  <c r="H103" i="16"/>
  <c r="H106" i="16" s="1"/>
  <c r="G15" i="19" s="1"/>
  <c r="F85" i="15"/>
  <c r="F93" i="15"/>
  <c r="H88" i="4"/>
  <c r="H98" i="4"/>
  <c r="E93" i="15"/>
  <c r="E85" i="15"/>
  <c r="D104" i="4"/>
  <c r="D106" i="4" s="1"/>
  <c r="C4" i="19" s="1"/>
  <c r="D99" i="4"/>
  <c r="I98" i="4"/>
  <c r="I88" i="4"/>
  <c r="F103" i="4"/>
  <c r="F106" i="4" s="1"/>
  <c r="E4" i="19" s="1"/>
  <c r="F99" i="4"/>
  <c r="D85" i="15"/>
  <c r="D93" i="15"/>
  <c r="F88" i="4"/>
  <c r="G93" i="15"/>
  <c r="G85" i="15"/>
  <c r="I93" i="15"/>
  <c r="I85" i="15"/>
  <c r="H105" i="4" l="1"/>
  <c r="H106" i="4" s="1"/>
  <c r="G4" i="19" s="1"/>
  <c r="G16" i="19" s="1"/>
  <c r="H99" i="4"/>
  <c r="E95" i="15"/>
  <c r="E99" i="15"/>
  <c r="E101" i="15" s="1"/>
  <c r="D14" i="19" s="1"/>
  <c r="D16" i="19" s="1"/>
  <c r="F99" i="15"/>
  <c r="F101" i="15" s="1"/>
  <c r="E14" i="19" s="1"/>
  <c r="E16" i="19" s="1"/>
  <c r="F95" i="15"/>
  <c r="I95" i="15"/>
  <c r="I99" i="15"/>
  <c r="I101" i="15" s="1"/>
  <c r="H14" i="19" s="1"/>
  <c r="I105" i="4"/>
  <c r="I106" i="4" s="1"/>
  <c r="H4" i="19" s="1"/>
  <c r="H16" i="19" s="1"/>
  <c r="I99" i="4"/>
  <c r="G95" i="15"/>
  <c r="G99" i="15"/>
  <c r="G101" i="15" s="1"/>
  <c r="F14" i="19" s="1"/>
  <c r="F16" i="19" s="1"/>
  <c r="C16" i="19"/>
  <c r="D95" i="15"/>
  <c r="D99" i="15"/>
  <c r="D101" i="15" s="1"/>
  <c r="C1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6" authorId="0" shapeId="0" xr:uid="{00000000-0006-0000-0300-000001000000}">
      <text>
        <r>
          <rPr>
            <b/>
            <sz val="9"/>
            <color indexed="81"/>
            <rFont val="Tahoma"/>
            <family val="2"/>
          </rPr>
          <t>Prathyusha:</t>
        </r>
        <r>
          <rPr>
            <sz val="9"/>
            <color indexed="81"/>
            <rFont val="Tahoma"/>
            <family val="2"/>
          </rPr>
          <t xml:space="preserve">
Based on NATCOM II Report</t>
        </r>
      </text>
    </comment>
    <comment ref="B62" authorId="0" shapeId="0" xr:uid="{00000000-0006-0000-0300-000002000000}">
      <text>
        <r>
          <rPr>
            <b/>
            <sz val="9"/>
            <color indexed="81"/>
            <rFont val="Tahoma"/>
            <family val="2"/>
          </rPr>
          <t>Prathyusha:</t>
        </r>
        <r>
          <rPr>
            <sz val="9"/>
            <color indexed="81"/>
            <rFont val="Tahoma"/>
            <family val="2"/>
          </rPr>
          <t xml:space="preserve">
Default value from IPCC Guidelines</t>
        </r>
      </text>
    </comment>
    <comment ref="B81" authorId="0" shapeId="0" xr:uid="{00000000-0006-0000-0300-000003000000}">
      <text>
        <r>
          <rPr>
            <b/>
            <sz val="9"/>
            <color indexed="81"/>
            <rFont val="Tahoma"/>
            <family val="2"/>
          </rPr>
          <t>Prathyusha:</t>
        </r>
        <r>
          <rPr>
            <sz val="9"/>
            <color indexed="81"/>
            <rFont val="Tahoma"/>
            <family val="2"/>
          </rPr>
          <t xml:space="preserve">
Default value from IPCC Guidelines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C00-000001000000}">
      <text>
        <r>
          <rPr>
            <b/>
            <sz val="9"/>
            <color indexed="81"/>
            <rFont val="Tahoma"/>
            <family val="2"/>
          </rPr>
          <t>Prathyusha:</t>
        </r>
        <r>
          <rPr>
            <sz val="9"/>
            <color indexed="81"/>
            <rFont val="Tahoma"/>
            <family val="2"/>
          </rPr>
          <t xml:space="preserve">
Based on NATCOM II Report</t>
        </r>
      </text>
    </comment>
    <comment ref="B55" authorId="0" shapeId="0" xr:uid="{00000000-0006-0000-0C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C00-000003000000}">
      <text>
        <r>
          <rPr>
            <b/>
            <sz val="9"/>
            <color indexed="81"/>
            <rFont val="Tahoma"/>
            <family val="2"/>
          </rPr>
          <t>Prathyusha:</t>
        </r>
        <r>
          <rPr>
            <sz val="9"/>
            <color indexed="81"/>
            <rFont val="Tahoma"/>
            <family val="2"/>
          </rPr>
          <t xml:space="preserve">
Default value from IPCC Guidelines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5" authorId="0" shapeId="0" xr:uid="{00000000-0006-0000-0D00-000001000000}">
      <text>
        <r>
          <rPr>
            <b/>
            <sz val="9"/>
            <color indexed="81"/>
            <rFont val="Tahoma"/>
            <family val="2"/>
          </rPr>
          <t>Prathyusha:</t>
        </r>
        <r>
          <rPr>
            <sz val="9"/>
            <color indexed="81"/>
            <rFont val="Tahoma"/>
            <family val="2"/>
          </rPr>
          <t xml:space="preserve">
Based on NATCOM II Report</t>
        </r>
      </text>
    </comment>
    <comment ref="B60" authorId="0" shapeId="0" xr:uid="{00000000-0006-0000-0D00-000002000000}">
      <text>
        <r>
          <rPr>
            <b/>
            <sz val="9"/>
            <color indexed="81"/>
            <rFont val="Tahoma"/>
            <family val="2"/>
          </rPr>
          <t>Prathyusha:</t>
        </r>
        <r>
          <rPr>
            <sz val="9"/>
            <color indexed="81"/>
            <rFont val="Tahoma"/>
            <family val="2"/>
          </rPr>
          <t xml:space="preserve">
Default value from IPCC Guidelines</t>
        </r>
      </text>
    </comment>
    <comment ref="B79" authorId="0" shapeId="0" xr:uid="{00000000-0006-0000-0D00-000003000000}">
      <text>
        <r>
          <rPr>
            <b/>
            <sz val="9"/>
            <color indexed="81"/>
            <rFont val="Tahoma"/>
            <family val="2"/>
          </rPr>
          <t>Prathyusha:</t>
        </r>
        <r>
          <rPr>
            <sz val="9"/>
            <color indexed="81"/>
            <rFont val="Tahoma"/>
            <family val="2"/>
          </rPr>
          <t xml:space="preserve">
Default value from IPCC Guidelines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6" authorId="0" shapeId="0" xr:uid="{00000000-0006-0000-0E00-000001000000}">
      <text>
        <r>
          <rPr>
            <b/>
            <sz val="9"/>
            <color indexed="81"/>
            <rFont val="Tahoma"/>
            <family val="2"/>
          </rPr>
          <t>Prathyusha:</t>
        </r>
        <r>
          <rPr>
            <sz val="9"/>
            <color indexed="81"/>
            <rFont val="Tahoma"/>
            <family val="2"/>
          </rPr>
          <t xml:space="preserve">
Based on NATCOM II Report</t>
        </r>
      </text>
    </comment>
    <comment ref="B62" authorId="0" shapeId="0" xr:uid="{00000000-0006-0000-0E00-000002000000}">
      <text>
        <r>
          <rPr>
            <b/>
            <sz val="9"/>
            <color indexed="81"/>
            <rFont val="Tahoma"/>
            <family val="2"/>
          </rPr>
          <t>Prathyusha:</t>
        </r>
        <r>
          <rPr>
            <sz val="9"/>
            <color indexed="81"/>
            <rFont val="Tahoma"/>
            <family val="2"/>
          </rPr>
          <t xml:space="preserve">
Default value from IPCC Guidelines</t>
        </r>
      </text>
    </comment>
    <comment ref="B81" authorId="0" shapeId="0" xr:uid="{00000000-0006-0000-0E00-000003000000}">
      <text>
        <r>
          <rPr>
            <b/>
            <sz val="9"/>
            <color indexed="81"/>
            <rFont val="Tahoma"/>
            <family val="2"/>
          </rPr>
          <t>Prathyusha:</t>
        </r>
        <r>
          <rPr>
            <sz val="9"/>
            <color indexed="81"/>
            <rFont val="Tahoma"/>
            <family val="2"/>
          </rPr>
          <t xml:space="preserve">
Default value from IPCC Guidelines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5" authorId="0" shapeId="0" xr:uid="{00000000-0006-0000-0400-000001000000}">
      <text>
        <r>
          <rPr>
            <b/>
            <sz val="9"/>
            <color indexed="81"/>
            <rFont val="Tahoma"/>
            <family val="2"/>
          </rPr>
          <t>Prathyusha:</t>
        </r>
        <r>
          <rPr>
            <sz val="9"/>
            <color indexed="81"/>
            <rFont val="Tahoma"/>
            <family val="2"/>
          </rPr>
          <t xml:space="preserve">
Based on NATCOM II Report</t>
        </r>
      </text>
    </comment>
    <comment ref="B60" authorId="0" shapeId="0" xr:uid="{00000000-0006-0000-0400-000002000000}">
      <text>
        <r>
          <rPr>
            <b/>
            <sz val="9"/>
            <color indexed="81"/>
            <rFont val="Tahoma"/>
            <family val="2"/>
          </rPr>
          <t>Prathyusha:</t>
        </r>
        <r>
          <rPr>
            <sz val="9"/>
            <color indexed="81"/>
            <rFont val="Tahoma"/>
            <family val="2"/>
          </rPr>
          <t xml:space="preserve">
Default value from IPCC Guidelines</t>
        </r>
      </text>
    </comment>
    <comment ref="B79" authorId="0" shapeId="0" xr:uid="{00000000-0006-0000-0400-000003000000}">
      <text>
        <r>
          <rPr>
            <b/>
            <sz val="9"/>
            <color indexed="81"/>
            <rFont val="Tahoma"/>
            <family val="2"/>
          </rPr>
          <t>Prathyusha:</t>
        </r>
        <r>
          <rPr>
            <sz val="9"/>
            <color indexed="81"/>
            <rFont val="Tahoma"/>
            <family val="2"/>
          </rPr>
          <t xml:space="preserve">
Default value from IPCC Guidelines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500-000001000000}">
      <text>
        <r>
          <rPr>
            <b/>
            <sz val="9"/>
            <color indexed="81"/>
            <rFont val="Tahoma"/>
            <family val="2"/>
          </rPr>
          <t>Prathyusha:</t>
        </r>
        <r>
          <rPr>
            <sz val="9"/>
            <color indexed="81"/>
            <rFont val="Tahoma"/>
            <family val="2"/>
          </rPr>
          <t xml:space="preserve">
Based on NATCOM II Report</t>
        </r>
      </text>
    </comment>
    <comment ref="B55" authorId="0" shapeId="0" xr:uid="{00000000-0006-0000-05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500-000003000000}">
      <text>
        <r>
          <rPr>
            <b/>
            <sz val="9"/>
            <color indexed="81"/>
            <rFont val="Tahoma"/>
            <family val="2"/>
          </rPr>
          <t>Prathyusha:</t>
        </r>
        <r>
          <rPr>
            <sz val="9"/>
            <color indexed="81"/>
            <rFont val="Tahoma"/>
            <family val="2"/>
          </rPr>
          <t xml:space="preserve">
Default value from IPCC Guidelines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3" authorId="0" shapeId="0" xr:uid="{00000000-0006-0000-0600-000001000000}">
      <text>
        <r>
          <rPr>
            <b/>
            <sz val="9"/>
            <color indexed="81"/>
            <rFont val="Tahoma"/>
            <family val="2"/>
          </rPr>
          <t>Prathyusha:</t>
        </r>
        <r>
          <rPr>
            <sz val="9"/>
            <color indexed="81"/>
            <rFont val="Tahoma"/>
            <family val="2"/>
          </rPr>
          <t xml:space="preserve">
Based on NATCOM II Report</t>
        </r>
      </text>
    </comment>
    <comment ref="B56" authorId="0" shapeId="0" xr:uid="{00000000-0006-0000-0600-000002000000}">
      <text>
        <r>
          <rPr>
            <b/>
            <sz val="9"/>
            <color indexed="81"/>
            <rFont val="Tahoma"/>
            <family val="2"/>
          </rPr>
          <t>Prathyusha:</t>
        </r>
        <r>
          <rPr>
            <sz val="9"/>
            <color indexed="81"/>
            <rFont val="Tahoma"/>
            <family val="2"/>
          </rPr>
          <t xml:space="preserve">
Default value from IPCC Guidelines</t>
        </r>
      </text>
    </comment>
    <comment ref="B75" authorId="0" shapeId="0" xr:uid="{00000000-0006-0000-0600-000003000000}">
      <text>
        <r>
          <rPr>
            <b/>
            <sz val="9"/>
            <color indexed="81"/>
            <rFont val="Tahoma"/>
            <family val="2"/>
          </rPr>
          <t>Prathyusha:</t>
        </r>
        <r>
          <rPr>
            <sz val="9"/>
            <color indexed="81"/>
            <rFont val="Tahoma"/>
            <family val="2"/>
          </rPr>
          <t xml:space="preserve">
Default value from IPCC Guidelines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700-000001000000}">
      <text>
        <r>
          <rPr>
            <b/>
            <sz val="9"/>
            <color indexed="81"/>
            <rFont val="Tahoma"/>
            <family val="2"/>
          </rPr>
          <t>Prathyusha:</t>
        </r>
        <r>
          <rPr>
            <sz val="9"/>
            <color indexed="81"/>
            <rFont val="Tahoma"/>
            <family val="2"/>
          </rPr>
          <t xml:space="preserve">
Based on NATCOM II Report</t>
        </r>
      </text>
    </comment>
    <comment ref="B55" authorId="0" shapeId="0" xr:uid="{00000000-0006-0000-07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700-000003000000}">
      <text>
        <r>
          <rPr>
            <b/>
            <sz val="9"/>
            <color indexed="81"/>
            <rFont val="Tahoma"/>
            <family val="2"/>
          </rPr>
          <t>Prathyusha:</t>
        </r>
        <r>
          <rPr>
            <sz val="9"/>
            <color indexed="81"/>
            <rFont val="Tahoma"/>
            <family val="2"/>
          </rPr>
          <t xml:space="preserve">
Default value from IPCC Guidelines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800-000001000000}">
      <text>
        <r>
          <rPr>
            <b/>
            <sz val="9"/>
            <color indexed="81"/>
            <rFont val="Tahoma"/>
            <family val="2"/>
          </rPr>
          <t>Prathyusha:</t>
        </r>
        <r>
          <rPr>
            <sz val="9"/>
            <color indexed="81"/>
            <rFont val="Tahoma"/>
            <family val="2"/>
          </rPr>
          <t xml:space="preserve">
Based on NATCOM II Report</t>
        </r>
      </text>
    </comment>
    <comment ref="B55" authorId="0" shapeId="0" xr:uid="{00000000-0006-0000-08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800-000003000000}">
      <text>
        <r>
          <rPr>
            <b/>
            <sz val="9"/>
            <color indexed="81"/>
            <rFont val="Tahoma"/>
            <family val="2"/>
          </rPr>
          <t>Prathyusha:</t>
        </r>
        <r>
          <rPr>
            <sz val="9"/>
            <color indexed="81"/>
            <rFont val="Tahoma"/>
            <family val="2"/>
          </rPr>
          <t xml:space="preserve">
Default value from IPCC Guidelines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900-000001000000}">
      <text>
        <r>
          <rPr>
            <b/>
            <sz val="9"/>
            <color indexed="81"/>
            <rFont val="Tahoma"/>
            <family val="2"/>
          </rPr>
          <t>Prathyusha:</t>
        </r>
        <r>
          <rPr>
            <sz val="9"/>
            <color indexed="81"/>
            <rFont val="Tahoma"/>
            <family val="2"/>
          </rPr>
          <t xml:space="preserve">
Based on NATCOM II Report</t>
        </r>
      </text>
    </comment>
    <comment ref="B55" authorId="0" shapeId="0" xr:uid="{00000000-0006-0000-09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900-000003000000}">
      <text>
        <r>
          <rPr>
            <b/>
            <sz val="9"/>
            <color indexed="81"/>
            <rFont val="Tahoma"/>
            <family val="2"/>
          </rPr>
          <t>Prathyusha:</t>
        </r>
        <r>
          <rPr>
            <sz val="9"/>
            <color indexed="81"/>
            <rFont val="Tahoma"/>
            <family val="2"/>
          </rPr>
          <t xml:space="preserve">
Default value from IPCC Guidelines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A00-000001000000}">
      <text>
        <r>
          <rPr>
            <b/>
            <sz val="9"/>
            <color indexed="81"/>
            <rFont val="Tahoma"/>
            <family val="2"/>
          </rPr>
          <t>Prathyusha:</t>
        </r>
        <r>
          <rPr>
            <sz val="9"/>
            <color indexed="81"/>
            <rFont val="Tahoma"/>
            <family val="2"/>
          </rPr>
          <t xml:space="preserve">
Based on NATCOM II Report</t>
        </r>
      </text>
    </comment>
    <comment ref="B55" authorId="0" shapeId="0" xr:uid="{00000000-0006-0000-0A00-000002000000}">
      <text>
        <r>
          <rPr>
            <b/>
            <sz val="9"/>
            <color indexed="81"/>
            <rFont val="Tahoma"/>
            <family val="2"/>
          </rPr>
          <t>Prathyusha:</t>
        </r>
        <r>
          <rPr>
            <sz val="9"/>
            <color indexed="81"/>
            <rFont val="Tahoma"/>
            <family val="2"/>
          </rPr>
          <t xml:space="preserve">
Default value from IPCC Guidelines</t>
        </r>
      </text>
    </comment>
    <comment ref="B74" authorId="0" shapeId="0" xr:uid="{00000000-0006-0000-0A00-000003000000}">
      <text>
        <r>
          <rPr>
            <b/>
            <sz val="9"/>
            <color indexed="81"/>
            <rFont val="Tahoma"/>
            <family val="2"/>
          </rPr>
          <t>Prathyusha:</t>
        </r>
        <r>
          <rPr>
            <sz val="9"/>
            <color indexed="81"/>
            <rFont val="Tahoma"/>
            <family val="2"/>
          </rPr>
          <t xml:space="preserve">
Default value from IPCC Guidelines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Prathyusha</author>
  </authors>
  <commentList>
    <comment ref="B22" authorId="0" shapeId="0" xr:uid="{00000000-0006-0000-0B00-000001000000}">
      <text>
        <r>
          <rPr>
            <b/>
            <sz val="9"/>
            <color indexed="81"/>
            <rFont val="Tahoma"/>
            <family val="2"/>
          </rPr>
          <t>Prathyusha:</t>
        </r>
        <r>
          <rPr>
            <sz val="9"/>
            <color indexed="81"/>
            <rFont val="Tahoma"/>
            <family val="2"/>
          </rPr>
          <t xml:space="preserve">
Based on NATCOM II Report</t>
        </r>
      </text>
    </comment>
    <comment ref="B56" authorId="0" shapeId="0" xr:uid="{00000000-0006-0000-0B00-000002000000}">
      <text>
        <r>
          <rPr>
            <b/>
            <sz val="9"/>
            <color indexed="81"/>
            <rFont val="Tahoma"/>
            <family val="2"/>
          </rPr>
          <t>Prathyusha:</t>
        </r>
        <r>
          <rPr>
            <sz val="9"/>
            <color indexed="81"/>
            <rFont val="Tahoma"/>
            <family val="2"/>
          </rPr>
          <t xml:space="preserve">
Default value from IPCC Guidelines</t>
        </r>
      </text>
    </comment>
    <comment ref="B75" authorId="0" shapeId="0" xr:uid="{00000000-0006-0000-0B00-000003000000}">
      <text>
        <r>
          <rPr>
            <b/>
            <sz val="9"/>
            <color indexed="81"/>
            <rFont val="Tahoma"/>
            <family val="2"/>
          </rPr>
          <t>Prathyusha:</t>
        </r>
        <r>
          <rPr>
            <sz val="9"/>
            <color indexed="81"/>
            <rFont val="Tahoma"/>
            <family val="2"/>
          </rPr>
          <t xml:space="preserve">
Default value from IPCC Guidelines</t>
        </r>
      </text>
    </comment>
  </commentList>
</comments>
</file>

<file path=xl/sharedStrings.xml><?xml version="1.0" encoding="utf-8"?>
<sst xmlns="http://schemas.openxmlformats.org/spreadsheetml/2006/main" count="1176" uniqueCount="176">
  <si>
    <t>kg CH4/kg BOD</t>
  </si>
  <si>
    <t>Bo = Maximum methane production capacity for industrial effluents</t>
  </si>
  <si>
    <t>Beer</t>
  </si>
  <si>
    <t>Sugar</t>
  </si>
  <si>
    <t>Industrial wastewater</t>
  </si>
  <si>
    <t>Kg COD/m3</t>
  </si>
  <si>
    <t>Iron &amp; Steel</t>
  </si>
  <si>
    <t>Fertilizers</t>
  </si>
  <si>
    <t>Coffee</t>
  </si>
  <si>
    <t>Dairy</t>
  </si>
  <si>
    <t>Pulp &amp; Paper</t>
  </si>
  <si>
    <t>Rubber</t>
  </si>
  <si>
    <t>Tannery</t>
  </si>
  <si>
    <t>India</t>
  </si>
  <si>
    <t>Meat</t>
  </si>
  <si>
    <t>kg CH4/kg COD</t>
  </si>
  <si>
    <t>Kg COD/Year</t>
  </si>
  <si>
    <t xml:space="preserve"> tonnes</t>
  </si>
  <si>
    <t>Pig Iron</t>
  </si>
  <si>
    <t>Sponge Iron</t>
  </si>
  <si>
    <t>Finished Steel (Alloy/Non-Alloy)</t>
  </si>
  <si>
    <t>kg COD/Year</t>
  </si>
  <si>
    <t>Nitrogenous Fertilizer (N)</t>
  </si>
  <si>
    <t>Phosphatic Fertilizer (P2O5)</t>
  </si>
  <si>
    <t>Sugar - India</t>
  </si>
  <si>
    <t>Fertilizers - India</t>
  </si>
  <si>
    <t>Iron &amp; Steel - India</t>
  </si>
  <si>
    <t>Coffee - India</t>
  </si>
  <si>
    <t>Petroleum, oil and Lubricants - India</t>
  </si>
  <si>
    <t>Milk - India</t>
  </si>
  <si>
    <t>Beer - India</t>
  </si>
  <si>
    <t>Meat - India</t>
  </si>
  <si>
    <t>Softdrink - India</t>
  </si>
  <si>
    <t>Softdrink  - India</t>
  </si>
  <si>
    <t>Paper - India</t>
  </si>
  <si>
    <t>Paper  - India</t>
  </si>
  <si>
    <t>Natural Rubber</t>
  </si>
  <si>
    <t>Synthetic Rubber</t>
  </si>
  <si>
    <t>Rubber - India</t>
  </si>
  <si>
    <t>Tannery - India</t>
  </si>
  <si>
    <t>Bovine Hides and Skin</t>
  </si>
  <si>
    <t>Sheep skins and Lamb skins</t>
  </si>
  <si>
    <t xml:space="preserve">Goat skins and Kid skins </t>
  </si>
  <si>
    <t>Industrial Production (t)</t>
  </si>
  <si>
    <t>Bo (max. capacity of methane production)</t>
  </si>
  <si>
    <t>Total Methane production</t>
  </si>
  <si>
    <t>COD</t>
  </si>
  <si>
    <t>Methane Recovery</t>
  </si>
  <si>
    <t>Parameter</t>
  </si>
  <si>
    <t>Computed/Userinput/Default</t>
  </si>
  <si>
    <t>CH4 Emissions in Kg Ch4/year</t>
  </si>
  <si>
    <t xml:space="preserve">Computed </t>
  </si>
  <si>
    <t>i - industrial Sector</t>
  </si>
  <si>
    <t>User input</t>
  </si>
  <si>
    <t>Si - Organic Component removed as Sludge in inventory year, kg COD/year</t>
  </si>
  <si>
    <t>Default</t>
  </si>
  <si>
    <t>EFi - Emission factor for industry i, Kg CH4/Kg COD for treatment /discharge pathway or system used in inventory year</t>
  </si>
  <si>
    <t>TOWi - Total organically degradable material in wastewater for industry I, Kg COD/year</t>
  </si>
  <si>
    <t>Computed</t>
  </si>
  <si>
    <t>i - industrial sector</t>
  </si>
  <si>
    <t>Default/user input</t>
  </si>
  <si>
    <t>j - each treatment/discharge pathway or system</t>
  </si>
  <si>
    <t>Chemical Oxygen Demand</t>
  </si>
  <si>
    <t>Petroleum</t>
  </si>
  <si>
    <t>INCCA - India: Greenhouse Gas Emissions 2007</t>
  </si>
  <si>
    <t>• MoEF - India Second National Communication to the United Nations Framework Convention on Climate Change
• INCCA - India: Greenhouse Gas Emissions 2007</t>
  </si>
  <si>
    <t>Data obtained from Government Nodal Departments, Statistical Publications, Industry Associations etc. Detailed sources are listed in Methodological note</t>
  </si>
  <si>
    <t>• MoEF - India Second National Communication to the United Nations Framework Convention on Climate Change
• NEERI Documents
• IPCC 2006 Guidelines - Waste water</t>
  </si>
  <si>
    <t>• IPCC 2006 Guidelines - Waste water
• NEERI Documents</t>
  </si>
  <si>
    <t>Sources</t>
  </si>
  <si>
    <t>• MoEF - India Second National Communication to the United Nations Framework Convention on Climate Change
• IPCC 2006 Guidelines - Waste water
• Various other sector specific publications</t>
  </si>
  <si>
    <t>• MoEF - India Second National Communication to the United Nations Framework Convention on Climate Change
• NEERI Documents</t>
  </si>
  <si>
    <t>MoEF - India Second National Communication to the United Nations Framework Convention on Climate Change</t>
  </si>
  <si>
    <t>• MoEF - India Second National Communication to the United Nations Framework Convention on Climate Change
• IPCC 2006 Guidelines - Waste water</t>
  </si>
  <si>
    <t>Total Methane Emission             (Mega tonne CH4)</t>
  </si>
  <si>
    <t>Total emission after Methane recovery   [Mega tonne CH4]</t>
  </si>
  <si>
    <t>Total emission (without methane recovery)  [Mega tonne CH4]</t>
  </si>
  <si>
    <t>Mega tonne</t>
  </si>
  <si>
    <t>Total emission after Methane recovery   [Mega tonneCH4]</t>
  </si>
  <si>
    <t xml:space="preserve">Methane recovery   </t>
  </si>
  <si>
    <t>Fraction</t>
  </si>
  <si>
    <t xml:space="preserve">Methane recovery  </t>
  </si>
  <si>
    <t xml:space="preserve">Total emission for Tannery sector [Mega tonne CO2e] (GWP) </t>
  </si>
  <si>
    <t xml:space="preserve">Total emission for Rubber sector [Mega tonne CO2e] (GWP) </t>
  </si>
  <si>
    <t xml:space="preserve">Total emission for Paper sector [Mega tonne CO2e] (GWP) </t>
  </si>
  <si>
    <t xml:space="preserve">Total emission for Soft Drinks sector [Mega tonne CO2e] (GWP) </t>
  </si>
  <si>
    <t xml:space="preserve">Total emission for Meat sector [Mega tonne CO2e] (GWP) </t>
  </si>
  <si>
    <t xml:space="preserve">Total emission for Beer sector [Mega tonne CO2e] (GWP) </t>
  </si>
  <si>
    <t xml:space="preserve">Total emission for Dairy sector [Mega tonne CO2e] (GWP) </t>
  </si>
  <si>
    <t xml:space="preserve">Total emission for Petroleum sector [Mega tonne CO2e] (GWP) </t>
  </si>
  <si>
    <t xml:space="preserve">Total emission for Coffee sector [Mega tonne CO2e] (GWP) </t>
  </si>
  <si>
    <t xml:space="preserve">Total emission for Sugar sector [Mega tonne CO2e] (GWP) </t>
  </si>
  <si>
    <t xml:space="preserve">Total emission for Fertilizer sector [Mega tonne CO2e] (GWP) </t>
  </si>
  <si>
    <t xml:space="preserve">Total emission for Iron &amp; Steel sector [Mega tonne CO2e] (GWP) </t>
  </si>
  <si>
    <t>IPCC METHODOLODY FOR ESTIMATION OF METHANE EMISSION FROM DOMESTIC WASTEWATER TREATMENT AND DISCHARGE</t>
  </si>
  <si>
    <t>Industry Type</t>
  </si>
  <si>
    <t>Total Co2e emissions</t>
  </si>
  <si>
    <t xml:space="preserve">Soft drink </t>
  </si>
  <si>
    <t>Soft drink</t>
  </si>
  <si>
    <t>*This excludes Aerated drinks under Soft drink sector</t>
  </si>
  <si>
    <t>Soft drink*</t>
  </si>
  <si>
    <t>Default Methane correction factor (MCF) by type of treatment/discharge pathway or system (2006 IPCC Guidelines)</t>
  </si>
  <si>
    <t>MCF</t>
  </si>
  <si>
    <t>Sea, river and lake discharge</t>
  </si>
  <si>
    <t>Aerobic treatment plant (well managed)</t>
  </si>
  <si>
    <t>Aerobic treatment plant (not well managed; overloaded)</t>
  </si>
  <si>
    <t>Anaerobic digester for sludge</t>
  </si>
  <si>
    <t>Anaerobic reactor (e.g., UASB, Fixed Film Reactor)</t>
  </si>
  <si>
    <t>Anaerobic shallow lagoon (Depth less than 2 metres)</t>
  </si>
  <si>
    <t>Anaerobic deep lagoon (Depth more than 2 metres)</t>
  </si>
  <si>
    <t>MCFx = Methane correction factor of the "x" system  treating the effluent</t>
  </si>
  <si>
    <t>Methane Correction Factor based on Type of treatment/discharge system or pathway</t>
  </si>
  <si>
    <t>Flowsheet for Industrial Wastewater - CH4 Emissions</t>
  </si>
  <si>
    <t>Total GHG Emissions (Megatonnes of CO2e) from Industrial Wastewater Treatment and Discharge</t>
  </si>
  <si>
    <r>
      <t>COD</t>
    </r>
    <r>
      <rPr>
        <i/>
        <vertAlign val="subscript"/>
        <sz val="12"/>
        <color theme="1"/>
        <rFont val="Times New Roman"/>
        <family val="1"/>
      </rPr>
      <t>i</t>
    </r>
    <r>
      <rPr>
        <b/>
        <sz val="12"/>
        <color theme="1"/>
        <rFont val="Times New Roman"/>
        <family val="1"/>
      </rPr>
      <t xml:space="preserve"> = Industrial degradable organic component in wastewater</t>
    </r>
  </si>
  <si>
    <r>
      <t>Industrial Production (P</t>
    </r>
    <r>
      <rPr>
        <i/>
        <vertAlign val="subscript"/>
        <sz val="12"/>
        <color theme="1"/>
        <rFont val="Times New Roman"/>
        <family val="1"/>
      </rPr>
      <t>i</t>
    </r>
    <r>
      <rPr>
        <b/>
        <sz val="12"/>
        <color theme="1"/>
        <rFont val="Times New Roman"/>
        <family val="1"/>
      </rPr>
      <t>)</t>
    </r>
  </si>
  <si>
    <r>
      <t>Wastewater generated per tonne of Product (W</t>
    </r>
    <r>
      <rPr>
        <i/>
        <vertAlign val="subscript"/>
        <sz val="12"/>
        <color theme="1"/>
        <rFont val="Times New Roman"/>
        <family val="1"/>
      </rPr>
      <t>i</t>
    </r>
    <r>
      <rPr>
        <b/>
        <sz val="12"/>
        <color theme="1"/>
        <rFont val="Times New Roman"/>
        <family val="1"/>
      </rPr>
      <t>)</t>
    </r>
  </si>
  <si>
    <r>
      <t>m</t>
    </r>
    <r>
      <rPr>
        <b/>
        <vertAlign val="superscript"/>
        <sz val="12"/>
        <color theme="1"/>
        <rFont val="Times New Roman"/>
        <family val="1"/>
      </rPr>
      <t>3</t>
    </r>
  </si>
  <si>
    <r>
      <t>Total organically degradable material in wastewater for industry (TOW</t>
    </r>
    <r>
      <rPr>
        <i/>
        <vertAlign val="subscript"/>
        <sz val="12"/>
        <color theme="1"/>
        <rFont val="Times New Roman"/>
        <family val="1"/>
      </rPr>
      <t>i</t>
    </r>
    <r>
      <rPr>
        <b/>
        <sz val="12"/>
        <color theme="1"/>
        <rFont val="Times New Roman"/>
        <family val="1"/>
      </rPr>
      <t>)</t>
    </r>
  </si>
  <si>
    <r>
      <t>Emission Factor (EF</t>
    </r>
    <r>
      <rPr>
        <i/>
        <vertAlign val="subscript"/>
        <sz val="12"/>
        <color theme="1"/>
        <rFont val="Times New Roman"/>
        <family val="1"/>
      </rPr>
      <t>i</t>
    </r>
    <r>
      <rPr>
        <b/>
        <sz val="12"/>
        <color theme="1"/>
        <rFont val="Times New Roman"/>
        <family val="1"/>
      </rPr>
      <t>)</t>
    </r>
  </si>
  <si>
    <r>
      <t>S</t>
    </r>
    <r>
      <rPr>
        <i/>
        <vertAlign val="subscript"/>
        <sz val="12"/>
        <color theme="1"/>
        <rFont val="Times New Roman"/>
        <family val="1"/>
      </rPr>
      <t>i</t>
    </r>
    <r>
      <rPr>
        <b/>
        <sz val="12"/>
        <color theme="1"/>
        <rFont val="Times New Roman"/>
        <family val="1"/>
      </rPr>
      <t xml:space="preserve"> = Organic Component removed as Sludge in inventory year</t>
    </r>
  </si>
  <si>
    <r>
      <t>R</t>
    </r>
    <r>
      <rPr>
        <vertAlign val="subscript"/>
        <sz val="12"/>
        <color theme="1"/>
        <rFont val="Times New Roman"/>
        <family val="1"/>
      </rPr>
      <t>i</t>
    </r>
    <r>
      <rPr>
        <sz val="12"/>
        <color theme="1"/>
        <rFont val="Times New Roman"/>
        <family val="1"/>
      </rPr>
      <t xml:space="preserve"> = amount of Ch4 recovered in inventory year, Kg CH4/year</t>
    </r>
  </si>
  <si>
    <r>
      <t>P</t>
    </r>
    <r>
      <rPr>
        <vertAlign val="subscript"/>
        <sz val="12"/>
        <color theme="1"/>
        <rFont val="Times New Roman"/>
        <family val="1"/>
      </rPr>
      <t xml:space="preserve">i </t>
    </r>
    <r>
      <rPr>
        <sz val="12"/>
        <color theme="1"/>
        <rFont val="Times New Roman"/>
        <family val="1"/>
      </rPr>
      <t>- Total industrial product for industrial sector i, tonnes/year</t>
    </r>
  </si>
  <si>
    <r>
      <t>W</t>
    </r>
    <r>
      <rPr>
        <vertAlign val="subscript"/>
        <sz val="12"/>
        <color theme="1"/>
        <rFont val="Times New Roman"/>
        <family val="1"/>
      </rPr>
      <t xml:space="preserve">i </t>
    </r>
    <r>
      <rPr>
        <sz val="12"/>
        <color theme="1"/>
        <rFont val="Times New Roman"/>
        <family val="1"/>
      </rPr>
      <t>- Waste water generated from i, m</t>
    </r>
    <r>
      <rPr>
        <vertAlign val="superscript"/>
        <sz val="12"/>
        <color theme="1"/>
        <rFont val="Times New Roman"/>
        <family val="1"/>
      </rPr>
      <t>3</t>
    </r>
    <r>
      <rPr>
        <sz val="12"/>
        <color theme="1"/>
        <rFont val="Times New Roman"/>
        <family val="1"/>
      </rPr>
      <t>/tonne</t>
    </r>
    <r>
      <rPr>
        <vertAlign val="subscript"/>
        <sz val="12"/>
        <color theme="1"/>
        <rFont val="Times New Roman"/>
        <family val="1"/>
      </rPr>
      <t>product</t>
    </r>
  </si>
  <si>
    <r>
      <t>COD</t>
    </r>
    <r>
      <rPr>
        <vertAlign val="subscript"/>
        <sz val="12"/>
        <color theme="1"/>
        <rFont val="Times New Roman"/>
        <family val="1"/>
      </rPr>
      <t>i</t>
    </r>
    <r>
      <rPr>
        <sz val="12"/>
        <color theme="1"/>
        <rFont val="Times New Roman"/>
        <family val="1"/>
      </rPr>
      <t xml:space="preserve"> - Chemical Oxygen Demand (Industrial degradable organic component in wastewater, Kg COD/m</t>
    </r>
    <r>
      <rPr>
        <vertAlign val="superscript"/>
        <sz val="12"/>
        <color theme="1"/>
        <rFont val="Times New Roman"/>
        <family val="1"/>
      </rPr>
      <t>3</t>
    </r>
  </si>
  <si>
    <r>
      <t>EF</t>
    </r>
    <r>
      <rPr>
        <vertAlign val="subscript"/>
        <sz val="12"/>
        <color theme="1"/>
        <rFont val="Times New Roman"/>
        <family val="1"/>
      </rPr>
      <t>i</t>
    </r>
    <r>
      <rPr>
        <sz val="12"/>
        <color theme="1"/>
        <rFont val="Times New Roman"/>
        <family val="1"/>
      </rPr>
      <t xml:space="preserve"> - Emission Factor for each treatment/discharge pathway or system, kg CH4/kg COD</t>
    </r>
  </si>
  <si>
    <r>
      <t>B</t>
    </r>
    <r>
      <rPr>
        <vertAlign val="subscript"/>
        <sz val="12"/>
        <color theme="1"/>
        <rFont val="Times New Roman"/>
        <family val="1"/>
      </rPr>
      <t>o</t>
    </r>
    <r>
      <rPr>
        <sz val="12"/>
        <color theme="1"/>
        <rFont val="Times New Roman"/>
        <family val="1"/>
      </rPr>
      <t xml:space="preserve"> - maximum CH4 producing capacity, kg CH4/kg COD</t>
    </r>
  </si>
  <si>
    <r>
      <t>MCF</t>
    </r>
    <r>
      <rPr>
        <vertAlign val="subscript"/>
        <sz val="12"/>
        <color theme="1"/>
        <rFont val="Times New Roman"/>
        <family val="1"/>
      </rPr>
      <t xml:space="preserve">j </t>
    </r>
    <r>
      <rPr>
        <sz val="12"/>
        <color theme="1"/>
        <rFont val="Times New Roman"/>
        <family val="1"/>
      </rPr>
      <t>- methane correction factor (fraction)</t>
    </r>
  </si>
  <si>
    <r>
      <t>Waste water generated per tonne of Product (m</t>
    </r>
    <r>
      <rPr>
        <vertAlign val="superscript"/>
        <sz val="12"/>
        <color theme="1"/>
        <rFont val="Times New Roman"/>
        <family val="1"/>
      </rPr>
      <t>3</t>
    </r>
    <r>
      <rPr>
        <sz val="12"/>
        <color theme="1"/>
        <rFont val="Times New Roman"/>
        <family val="1"/>
      </rPr>
      <t>)</t>
    </r>
  </si>
  <si>
    <t>Sector</t>
  </si>
  <si>
    <t xml:space="preserve">Waste </t>
  </si>
  <si>
    <t>Time Series</t>
  </si>
  <si>
    <t>2007-2012</t>
  </si>
  <si>
    <t>Level of Disaggregation</t>
  </si>
  <si>
    <t>National level data</t>
  </si>
  <si>
    <t>Sub-sector Disaggregation</t>
  </si>
  <si>
    <t>Domestic Wastewater, Industrial Wastewater, Solid Waste Disposal</t>
  </si>
  <si>
    <t>Sector Description</t>
  </si>
  <si>
    <t>About GHG Platform</t>
  </si>
  <si>
    <t>Lead Institution</t>
  </si>
  <si>
    <t>Contact Details</t>
  </si>
  <si>
    <t>Usage Policy</t>
  </si>
  <si>
    <t>Citation</t>
  </si>
  <si>
    <t>Disclaimer</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</si>
  <si>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2007-2012 resulting from disposal and decay of municipal solid waste, and from the treatment and discharge of urban domestic wastewater and industrial wastewater.</t>
  </si>
  <si>
    <t>ICLEI South Asia, Center for Study of Science</t>
  </si>
  <si>
    <t>info@ghgplatform-india.org, soumya.chaturvedula@iclei.org</t>
  </si>
  <si>
    <t>Version</t>
  </si>
  <si>
    <t>1.0 Posted on July 15, 2016</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</si>
  <si>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</si>
  <si>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</si>
  <si>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</si>
  <si>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Contents</t>
  </si>
  <si>
    <t>Tabs</t>
  </si>
  <si>
    <t>Description</t>
  </si>
  <si>
    <t xml:space="preserve">Final Results </t>
  </si>
  <si>
    <t>Iron&amp;Steel</t>
  </si>
  <si>
    <t xml:space="preserve">Petroleum </t>
  </si>
  <si>
    <t>Softdrink</t>
  </si>
  <si>
    <t>Methodology</t>
  </si>
  <si>
    <t>Flowsheet</t>
  </si>
  <si>
    <t>Final CO2e emissions for Industrial Wastewater Treatment and Discharge (2007-12)</t>
  </si>
  <si>
    <t xml:space="preserve">Emission calculation sheet for Iron&amp;Steel </t>
  </si>
  <si>
    <t>Emission calculation sheet for Fertilizers</t>
  </si>
  <si>
    <t>Emission calculation sheet for Sugar</t>
  </si>
  <si>
    <t>Emission calculation sheet for Coffee</t>
  </si>
  <si>
    <t>Emission calculation sheet for Petroleum</t>
  </si>
  <si>
    <t>Emission calculation sheet for Dairy</t>
  </si>
  <si>
    <t>Emission calculation sheet for Beer</t>
  </si>
  <si>
    <t>Emission calculation sheet for Meat</t>
  </si>
  <si>
    <t xml:space="preserve">Emission calculation sheet for Softdrink </t>
  </si>
  <si>
    <t xml:space="preserve">Emission calculation sheet for Pulp &amp; Paper </t>
  </si>
  <si>
    <t xml:space="preserve">Emission calculation sheet for Rubber </t>
  </si>
  <si>
    <t>Emission calculation sheet for Tannery</t>
  </si>
  <si>
    <t>Methodology for Industrial Wastewater</t>
  </si>
  <si>
    <t xml:space="preserve">Chaturvedula, S., Kolsepatil, N., Sangem, P., (2016). Waste Emissions. Version 1.0 dated July 15, 2016, from GHG platform India: GHG platform India-2007-2012 National Estimates - 2016 Series: http://ghgplatform-india.org/data-and-emissions/waste.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</si>
</sst>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0.000000"/>
    <numFmt numFmtId="167" formatCode="_-* #,##0.00\ _E_s_c_._-;\-* #,##0.00\ _E_s_c_._-;_-* &quot;-&quot;??\ _E_s_c_._-;_-@_-"/>
    <numFmt numFmtId="168" formatCode="_(* #,##0.0_);_(* \(#,##0.0\);_(* &quot;-&quot;??_);_(@_)"/>
    <numFmt numFmtId="169" formatCode="#,##0.0"/>
    <numFmt numFmtId="170" formatCode="_(* #,##0_);_(* \(#,##0\);_(* &quot;-&quot;??_);_(@_)"/>
    <numFmt numFmtId="171"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rgb="FF000000"/>
      <name val="Calibri"/>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12"/>
      <color theme="1"/>
      <name val="Times New Roman"/>
      <family val="1"/>
    </font>
    <font>
      <sz val="12"/>
      <color theme="1"/>
      <name val="Times New Roman"/>
      <family val="1"/>
    </font>
    <font>
      <i/>
      <vertAlign val="subscript"/>
      <sz val="12"/>
      <color theme="1"/>
      <name val="Times New Roman"/>
      <family val="1"/>
    </font>
    <font>
      <b/>
      <vertAlign val="superscript"/>
      <sz val="12"/>
      <color theme="1"/>
      <name val="Times New Roman"/>
      <family val="1"/>
    </font>
    <font>
      <sz val="12"/>
      <name val="Times New Roman"/>
      <family val="1"/>
    </font>
    <font>
      <vertAlign val="subscript"/>
      <sz val="12"/>
      <color theme="1"/>
      <name val="Times New Roman"/>
      <family val="1"/>
    </font>
    <font>
      <vertAlign val="superscript"/>
      <sz val="12"/>
      <color theme="1"/>
      <name val="Times New Roman"/>
      <family val="1"/>
    </font>
    <font>
      <u/>
      <sz val="11"/>
      <color theme="10"/>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b/>
      <sz val="15"/>
      <name val="Times New Roman"/>
      <family val="1"/>
    </font>
    <font>
      <sz val="15"/>
      <color theme="1"/>
      <name val="Times New Roman"/>
      <family val="1"/>
    </font>
    <font>
      <sz val="15"/>
      <name val="Times New Roman"/>
      <family val="1"/>
    </font>
  </fonts>
  <fills count="41">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55">
    <border>
      <left/>
      <right/>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style="medium">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medium">
        <color theme="1"/>
      </right>
      <top style="medium">
        <color theme="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theme="1"/>
      </left>
      <right style="thin">
        <color auto="1"/>
      </right>
      <top style="medium">
        <color theme="1"/>
      </top>
      <bottom style="thin">
        <color theme="0"/>
      </bottom>
      <diagonal/>
    </border>
    <border>
      <left style="medium">
        <color theme="1"/>
      </left>
      <right style="thin">
        <color auto="1"/>
      </right>
      <top/>
      <bottom style="thin">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medium">
        <color indexed="64"/>
      </right>
      <top style="thin">
        <color indexed="64"/>
      </top>
      <bottom style="thin">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ashed">
        <color indexed="64"/>
      </top>
      <bottom style="dotted">
        <color indexed="64"/>
      </bottom>
      <diagonal/>
    </border>
    <border>
      <left style="medium">
        <color indexed="64"/>
      </left>
      <right/>
      <top style="dotted">
        <color indexed="64"/>
      </top>
      <bottom style="dashed">
        <color indexed="64"/>
      </bottom>
      <diagonal/>
    </border>
    <border>
      <left style="medium">
        <color indexed="64"/>
      </left>
      <right/>
      <top style="dashed">
        <color indexed="64"/>
      </top>
      <bottom style="dashed">
        <color indexed="64"/>
      </bottom>
      <diagonal/>
    </border>
    <border>
      <left style="dotted">
        <color auto="1"/>
      </left>
      <right style="medium">
        <color indexed="64"/>
      </right>
      <top style="dotted">
        <color auto="1"/>
      </top>
      <bottom style="medium">
        <color indexed="64"/>
      </bottom>
      <diagonal/>
    </border>
  </borders>
  <cellStyleXfs count="48">
    <xf numFmtId="0" fontId="0" fillId="0" borderId="0"/>
    <xf numFmtId="43" fontId="1" fillId="0" borderId="0" applyFont="0" applyFill="0" applyBorder="0" applyAlignment="0" applyProtection="0"/>
    <xf numFmtId="164" fontId="1" fillId="0" borderId="0" applyFont="0" applyFill="0" applyBorder="0" applyAlignment="0" applyProtection="0"/>
    <xf numFmtId="0" fontId="5" fillId="0" borderId="0"/>
    <xf numFmtId="167" fontId="6" fillId="0" borderId="0" applyFont="0" applyFill="0" applyBorder="0" applyAlignment="0" applyProtection="0"/>
    <xf numFmtId="0" fontId="7" fillId="0" borderId="0" applyNumberFormat="0" applyFill="0" applyBorder="0" applyAlignment="0" applyProtection="0"/>
    <xf numFmtId="0" fontId="8" fillId="0" borderId="21" applyNumberFormat="0" applyFill="0" applyAlignment="0" applyProtection="0"/>
    <xf numFmtId="0" fontId="9" fillId="0" borderId="22" applyNumberFormat="0" applyFill="0" applyAlignment="0" applyProtection="0"/>
    <xf numFmtId="0" fontId="10" fillId="0" borderId="23" applyNumberFormat="0" applyFill="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24" applyNumberFormat="0" applyAlignment="0" applyProtection="0"/>
    <xf numFmtId="0" fontId="15" fillId="11" borderId="25" applyNumberFormat="0" applyAlignment="0" applyProtection="0"/>
    <xf numFmtId="0" fontId="16" fillId="11" borderId="24" applyNumberFormat="0" applyAlignment="0" applyProtection="0"/>
    <xf numFmtId="0" fontId="17" fillId="0" borderId="26" applyNumberFormat="0" applyFill="0" applyAlignment="0" applyProtection="0"/>
    <xf numFmtId="0" fontId="18" fillId="12" borderId="27" applyNumberFormat="0" applyAlignment="0" applyProtection="0"/>
    <xf numFmtId="0" fontId="19" fillId="0" borderId="0" applyNumberFormat="0" applyFill="0" applyBorder="0" applyAlignment="0" applyProtection="0"/>
    <xf numFmtId="0" fontId="1" fillId="13" borderId="28" applyNumberFormat="0" applyFont="0" applyAlignment="0" applyProtection="0"/>
    <xf numFmtId="0" fontId="20" fillId="0" borderId="0" applyNumberFormat="0" applyFill="0" applyBorder="0" applyAlignment="0" applyProtection="0"/>
    <xf numFmtId="0" fontId="2" fillId="0" borderId="29" applyNumberFormat="0" applyFill="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1" fillId="37" borderId="0" applyNumberFormat="0" applyBorder="0" applyAlignment="0" applyProtection="0"/>
    <xf numFmtId="0" fontId="22" fillId="0" borderId="0"/>
    <xf numFmtId="0" fontId="30" fillId="0" borderId="0" applyNumberFormat="0" applyFill="0" applyBorder="0" applyAlignment="0" applyProtection="0"/>
  </cellStyleXfs>
  <cellXfs count="232">
    <xf numFmtId="0" fontId="0" fillId="0" borderId="0" xfId="0"/>
    <xf numFmtId="0" fontId="23" fillId="0" borderId="0" xfId="0" applyFont="1"/>
    <xf numFmtId="0" fontId="24" fillId="0" borderId="0" xfId="0" applyFont="1"/>
    <xf numFmtId="0" fontId="23" fillId="2" borderId="6" xfId="0" applyFont="1" applyFill="1" applyBorder="1" applyAlignment="1">
      <alignment horizontal="left"/>
    </xf>
    <xf numFmtId="165" fontId="23" fillId="2" borderId="5" xfId="2" applyNumberFormat="1" applyFont="1" applyFill="1" applyBorder="1" applyAlignment="1">
      <alignment horizontal="center"/>
    </xf>
    <xf numFmtId="0" fontId="24" fillId="4" borderId="4" xfId="0" applyFont="1" applyFill="1" applyBorder="1"/>
    <xf numFmtId="4" fontId="24" fillId="4" borderId="3" xfId="2" applyNumberFormat="1" applyFont="1" applyFill="1" applyBorder="1" applyAlignment="1">
      <alignment horizontal="center" vertical="center"/>
    </xf>
    <xf numFmtId="0" fontId="24" fillId="0" borderId="4" xfId="0" applyFont="1" applyBorder="1"/>
    <xf numFmtId="4" fontId="24" fillId="3" borderId="3" xfId="2" applyNumberFormat="1" applyFont="1" applyFill="1" applyBorder="1" applyAlignment="1">
      <alignment horizontal="center" vertical="center"/>
    </xf>
    <xf numFmtId="0" fontId="24" fillId="0" borderId="4" xfId="0" applyFont="1" applyFill="1" applyBorder="1"/>
    <xf numFmtId="0" fontId="24" fillId="0" borderId="2" xfId="0" applyFont="1" applyBorder="1"/>
    <xf numFmtId="4" fontId="24" fillId="3" borderId="1" xfId="2" applyNumberFormat="1" applyFont="1" applyFill="1" applyBorder="1" applyAlignment="1">
      <alignment horizontal="center" vertical="center"/>
    </xf>
    <xf numFmtId="0" fontId="24" fillId="0" borderId="0" xfId="0" applyFont="1" applyBorder="1"/>
    <xf numFmtId="4" fontId="24" fillId="0" borderId="0" xfId="2" applyNumberFormat="1" applyFont="1" applyFill="1" applyBorder="1" applyAlignment="1">
      <alignment horizontal="center" vertical="center"/>
    </xf>
    <xf numFmtId="0" fontId="24" fillId="0" borderId="0" xfId="0" applyFont="1" applyFill="1" applyBorder="1"/>
    <xf numFmtId="165" fontId="24" fillId="0" borderId="0" xfId="2" applyNumberFormat="1" applyFont="1" applyFill="1" applyBorder="1"/>
    <xf numFmtId="0" fontId="23" fillId="2" borderId="7" xfId="0" applyFont="1" applyFill="1" applyBorder="1" applyAlignment="1">
      <alignment horizontal="left"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4" fillId="0" borderId="0" xfId="0" applyFont="1" applyAlignment="1">
      <alignment horizontal="center"/>
    </xf>
    <xf numFmtId="0" fontId="24" fillId="0" borderId="13" xfId="0" applyFont="1" applyBorder="1" applyAlignment="1">
      <alignment horizontal="left" vertical="center"/>
    </xf>
    <xf numFmtId="0" fontId="23" fillId="0" borderId="0" xfId="0" applyFont="1" applyBorder="1" applyAlignment="1">
      <alignment horizontal="center" vertical="center"/>
    </xf>
    <xf numFmtId="0" fontId="23" fillId="0" borderId="10" xfId="0" applyFont="1" applyFill="1" applyBorder="1" applyAlignment="1">
      <alignment horizontal="left" vertical="center"/>
    </xf>
    <xf numFmtId="0" fontId="23" fillId="0" borderId="11" xfId="0" applyFont="1" applyFill="1" applyBorder="1" applyAlignment="1">
      <alignment horizontal="center" vertical="center"/>
    </xf>
    <xf numFmtId="3" fontId="23" fillId="0" borderId="11" xfId="0" applyNumberFormat="1" applyFont="1" applyBorder="1" applyAlignment="1">
      <alignment horizontal="center" vertical="center"/>
    </xf>
    <xf numFmtId="3" fontId="23" fillId="0" borderId="12" xfId="0" applyNumberFormat="1" applyFont="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3" fontId="23" fillId="0" borderId="0" xfId="0" applyNumberFormat="1" applyFont="1" applyBorder="1" applyAlignment="1">
      <alignment horizontal="center" vertical="center"/>
    </xf>
    <xf numFmtId="0" fontId="23" fillId="0" borderId="0" xfId="0" applyFont="1" applyFill="1" applyAlignment="1">
      <alignment horizontal="center" vertical="center"/>
    </xf>
    <xf numFmtId="3" fontId="23" fillId="0" borderId="0" xfId="0" applyNumberFormat="1" applyFont="1" applyAlignment="1">
      <alignment horizontal="center" vertical="center"/>
    </xf>
    <xf numFmtId="3" fontId="24" fillId="0" borderId="11" xfId="0" applyNumberFormat="1" applyFont="1" applyBorder="1" applyAlignment="1">
      <alignment horizontal="center" vertical="center"/>
    </xf>
    <xf numFmtId="3" fontId="24" fillId="0" borderId="0" xfId="0" applyNumberFormat="1" applyFont="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xf>
    <xf numFmtId="3" fontId="24" fillId="0" borderId="0" xfId="0" applyNumberFormat="1" applyFont="1" applyBorder="1" applyAlignment="1">
      <alignment horizontal="center"/>
    </xf>
    <xf numFmtId="3" fontId="24" fillId="0" borderId="14" xfId="0" applyNumberFormat="1" applyFont="1" applyBorder="1" applyAlignment="1">
      <alignment horizontal="center"/>
    </xf>
    <xf numFmtId="0" fontId="23" fillId="0" borderId="0" xfId="0" applyFont="1" applyFill="1" applyBorder="1" applyAlignment="1">
      <alignment horizontal="center"/>
    </xf>
    <xf numFmtId="0" fontId="23" fillId="0" borderId="10" xfId="0" applyFont="1" applyFill="1" applyBorder="1" applyAlignment="1">
      <alignment horizontal="left"/>
    </xf>
    <xf numFmtId="0" fontId="23" fillId="0" borderId="11" xfId="0" applyFont="1" applyFill="1" applyBorder="1" applyAlignment="1">
      <alignment horizontal="center"/>
    </xf>
    <xf numFmtId="3" fontId="23" fillId="0" borderId="11" xfId="0" applyNumberFormat="1" applyFont="1" applyBorder="1" applyAlignment="1">
      <alignment horizontal="center"/>
    </xf>
    <xf numFmtId="3" fontId="23" fillId="0" borderId="12" xfId="0" applyNumberFormat="1" applyFont="1" applyBorder="1" applyAlignment="1">
      <alignment horizontal="center"/>
    </xf>
    <xf numFmtId="0" fontId="23" fillId="0" borderId="0" xfId="0" applyFont="1" applyFill="1" applyAlignment="1">
      <alignment horizontal="center"/>
    </xf>
    <xf numFmtId="3" fontId="23" fillId="0" borderId="0" xfId="0" applyNumberFormat="1" applyFont="1" applyAlignment="1">
      <alignment horizontal="center"/>
    </xf>
    <xf numFmtId="0" fontId="23" fillId="2" borderId="7" xfId="0" applyFont="1" applyFill="1" applyBorder="1" applyAlignment="1">
      <alignment horizontal="left" vertical="center" wrapText="1"/>
    </xf>
    <xf numFmtId="0" fontId="23" fillId="2" borderId="9" xfId="0" applyFont="1" applyFill="1" applyBorder="1" applyAlignment="1">
      <alignment horizontal="left" vertical="center"/>
    </xf>
    <xf numFmtId="3" fontId="23" fillId="0" borderId="0" xfId="0" applyNumberFormat="1" applyFont="1" applyBorder="1" applyAlignment="1">
      <alignment horizontal="center"/>
    </xf>
    <xf numFmtId="0" fontId="24" fillId="0" borderId="13" xfId="0" applyFont="1" applyFill="1" applyBorder="1" applyAlignment="1">
      <alignment horizontal="left"/>
    </xf>
    <xf numFmtId="169" fontId="24" fillId="0" borderId="14" xfId="0" applyNumberFormat="1" applyFont="1" applyBorder="1" applyAlignment="1">
      <alignment horizontal="center"/>
    </xf>
    <xf numFmtId="0" fontId="24" fillId="0" borderId="10" xfId="0" applyFont="1" applyFill="1" applyBorder="1" applyAlignment="1">
      <alignment horizontal="left"/>
    </xf>
    <xf numFmtId="169" fontId="24" fillId="0" borderId="12" xfId="0" applyNumberFormat="1" applyFont="1" applyBorder="1" applyAlignment="1">
      <alignment horizontal="center"/>
    </xf>
    <xf numFmtId="3" fontId="23" fillId="0" borderId="0" xfId="0" applyNumberFormat="1" applyFont="1" applyAlignment="1">
      <alignment horizontal="left"/>
    </xf>
    <xf numFmtId="0" fontId="23" fillId="2" borderId="6" xfId="0" applyFont="1" applyFill="1" applyBorder="1" applyAlignment="1"/>
    <xf numFmtId="0" fontId="23" fillId="2" borderId="5" xfId="0" applyFont="1" applyFill="1" applyBorder="1" applyAlignment="1">
      <alignment horizontal="center" vertical="center"/>
    </xf>
    <xf numFmtId="4" fontId="23" fillId="3" borderId="1" xfId="2" applyNumberFormat="1" applyFont="1" applyFill="1" applyBorder="1" applyAlignment="1">
      <alignment horizontal="center" vertical="center"/>
    </xf>
    <xf numFmtId="4" fontId="24" fillId="0" borderId="0" xfId="2" applyNumberFormat="1" applyFont="1" applyFill="1" applyBorder="1"/>
    <xf numFmtId="0" fontId="23" fillId="2" borderId="6" xfId="0" applyFont="1" applyFill="1" applyBorder="1"/>
    <xf numFmtId="165" fontId="23" fillId="2" borderId="5" xfId="2" applyNumberFormat="1" applyFont="1" applyFill="1" applyBorder="1"/>
    <xf numFmtId="166" fontId="24" fillId="0" borderId="0" xfId="0" applyNumberFormat="1" applyFont="1"/>
    <xf numFmtId="0" fontId="23" fillId="0" borderId="0" xfId="0" applyFont="1" applyFill="1" applyBorder="1" applyAlignment="1">
      <alignment horizontal="left" vertical="center" wrapText="1"/>
    </xf>
    <xf numFmtId="165" fontId="23" fillId="0" borderId="0" xfId="2" applyNumberFormat="1" applyFont="1" applyFill="1" applyBorder="1"/>
    <xf numFmtId="4" fontId="24" fillId="0" borderId="0" xfId="0" applyNumberFormat="1" applyFont="1"/>
    <xf numFmtId="0" fontId="23" fillId="2" borderId="7" xfId="0" applyFont="1" applyFill="1" applyBorder="1" applyAlignment="1"/>
    <xf numFmtId="0" fontId="24" fillId="0" borderId="13" xfId="0" applyFont="1" applyFill="1" applyBorder="1" applyAlignment="1">
      <alignment horizontal="left" vertical="center"/>
    </xf>
    <xf numFmtId="0" fontId="23" fillId="0" borderId="0" xfId="0" applyFont="1" applyAlignment="1">
      <alignment horizontal="center"/>
    </xf>
    <xf numFmtId="4" fontId="23" fillId="0" borderId="0" xfId="0" applyNumberFormat="1" applyFont="1" applyAlignment="1">
      <alignment horizontal="center"/>
    </xf>
    <xf numFmtId="4" fontId="23" fillId="0" borderId="11" xfId="0" applyNumberFormat="1" applyFont="1" applyFill="1" applyBorder="1" applyAlignment="1">
      <alignment horizontal="center" vertical="center"/>
    </xf>
    <xf numFmtId="4" fontId="23" fillId="0" borderId="12" xfId="0" applyNumberFormat="1" applyFont="1" applyFill="1" applyBorder="1" applyAlignment="1">
      <alignment horizontal="center" vertical="center"/>
    </xf>
    <xf numFmtId="0" fontId="24" fillId="0" borderId="0" xfId="0" applyFont="1" applyFill="1" applyBorder="1" applyAlignment="1">
      <alignment horizontal="center" vertical="center"/>
    </xf>
    <xf numFmtId="165" fontId="24" fillId="0" borderId="0" xfId="2" applyNumberFormat="1"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Fill="1" applyAlignment="1">
      <alignment horizontal="center"/>
    </xf>
    <xf numFmtId="170" fontId="24" fillId="0" borderId="0" xfId="1" applyNumberFormat="1" applyFont="1" applyFill="1" applyBorder="1"/>
    <xf numFmtId="170" fontId="24" fillId="0" borderId="14" xfId="1" applyNumberFormat="1" applyFont="1" applyFill="1" applyBorder="1"/>
    <xf numFmtId="4" fontId="24" fillId="0" borderId="3" xfId="2" applyNumberFormat="1" applyFont="1" applyFill="1" applyBorder="1" applyAlignment="1">
      <alignment horizontal="center" vertical="center"/>
    </xf>
    <xf numFmtId="4" fontId="23" fillId="0" borderId="0" xfId="2" applyNumberFormat="1" applyFont="1" applyFill="1" applyBorder="1" applyAlignment="1">
      <alignment horizontal="center" vertical="center"/>
    </xf>
    <xf numFmtId="170" fontId="24" fillId="0" borderId="11" xfId="1" applyNumberFormat="1" applyFont="1" applyFill="1" applyBorder="1"/>
    <xf numFmtId="170" fontId="24" fillId="0" borderId="12" xfId="1" applyNumberFormat="1" applyFont="1" applyFill="1" applyBorder="1"/>
    <xf numFmtId="0" fontId="24" fillId="0" borderId="0" xfId="0" applyFont="1" applyFill="1" applyBorder="1" applyAlignment="1">
      <alignment horizontal="left"/>
    </xf>
    <xf numFmtId="169" fontId="24" fillId="0" borderId="0" xfId="0" applyNumberFormat="1" applyFont="1" applyBorder="1" applyAlignment="1">
      <alignment horizontal="center"/>
    </xf>
    <xf numFmtId="4" fontId="23" fillId="0" borderId="0" xfId="0" applyNumberFormat="1" applyFont="1" applyFill="1" applyBorder="1" applyAlignment="1">
      <alignment horizontal="center"/>
    </xf>
    <xf numFmtId="4" fontId="23" fillId="0" borderId="0" xfId="0" applyNumberFormat="1" applyFont="1" applyBorder="1" applyAlignment="1">
      <alignment horizontal="center" vertical="center"/>
    </xf>
    <xf numFmtId="0" fontId="23" fillId="0" borderId="0" xfId="0" applyFont="1" applyBorder="1" applyAlignment="1">
      <alignment horizontal="center"/>
    </xf>
    <xf numFmtId="4" fontId="24" fillId="0" borderId="11" xfId="0" applyNumberFormat="1" applyFont="1" applyBorder="1" applyAlignment="1">
      <alignment horizontal="center" vertical="center"/>
    </xf>
    <xf numFmtId="4" fontId="24" fillId="0" borderId="12" xfId="0" applyNumberFormat="1" applyFont="1" applyBorder="1" applyAlignment="1">
      <alignment horizontal="center" vertical="center"/>
    </xf>
    <xf numFmtId="4" fontId="24" fillId="0" borderId="0" xfId="0" applyNumberFormat="1" applyFont="1" applyBorder="1" applyAlignment="1">
      <alignment horizontal="center" vertical="center"/>
    </xf>
    <xf numFmtId="4" fontId="24" fillId="0" borderId="11" xfId="0" applyNumberFormat="1" applyFont="1" applyFill="1" applyBorder="1" applyAlignment="1">
      <alignment horizontal="center" vertical="center"/>
    </xf>
    <xf numFmtId="4" fontId="24" fillId="0" borderId="12" xfId="0" applyNumberFormat="1" applyFont="1" applyFill="1" applyBorder="1" applyAlignment="1">
      <alignment horizontal="center" vertical="center"/>
    </xf>
    <xf numFmtId="168" fontId="24" fillId="0" borderId="13" xfId="1" applyNumberFormat="1" applyFont="1" applyFill="1" applyBorder="1" applyAlignment="1">
      <alignment wrapText="1"/>
    </xf>
    <xf numFmtId="4" fontId="24" fillId="0" borderId="0" xfId="0" applyNumberFormat="1" applyFont="1" applyFill="1" applyBorder="1" applyAlignment="1">
      <alignment horizontal="center" vertical="center"/>
    </xf>
    <xf numFmtId="4" fontId="24" fillId="0" borderId="14" xfId="0" applyNumberFormat="1" applyFont="1" applyFill="1" applyBorder="1" applyAlignment="1">
      <alignment horizontal="center" vertical="center"/>
    </xf>
    <xf numFmtId="4" fontId="23" fillId="0" borderId="11" xfId="0" applyNumberFormat="1" applyFont="1" applyFill="1" applyBorder="1" applyAlignment="1">
      <alignment horizontal="center"/>
    </xf>
    <xf numFmtId="4" fontId="23" fillId="0" borderId="12" xfId="0" applyNumberFormat="1" applyFont="1" applyFill="1" applyBorder="1" applyAlignment="1">
      <alignment horizontal="center"/>
    </xf>
    <xf numFmtId="4" fontId="24" fillId="0" borderId="14" xfId="0" applyNumberFormat="1" applyFont="1" applyBorder="1" applyAlignment="1">
      <alignment horizontal="center" vertical="center"/>
    </xf>
    <xf numFmtId="4" fontId="23" fillId="0" borderId="11" xfId="0" applyNumberFormat="1" applyFont="1" applyBorder="1" applyAlignment="1">
      <alignment horizontal="center" vertical="center"/>
    </xf>
    <xf numFmtId="4" fontId="23" fillId="0" borderId="12" xfId="0" applyNumberFormat="1" applyFont="1" applyBorder="1" applyAlignment="1">
      <alignment horizontal="center" vertical="center"/>
    </xf>
    <xf numFmtId="168" fontId="24" fillId="0" borderId="13" xfId="1" applyNumberFormat="1" applyFont="1" applyFill="1" applyBorder="1" applyAlignment="1">
      <alignment horizontal="left" wrapText="1"/>
    </xf>
    <xf numFmtId="0" fontId="24" fillId="4" borderId="2" xfId="0" applyFont="1" applyFill="1" applyBorder="1"/>
    <xf numFmtId="4" fontId="24" fillId="4" borderId="1" xfId="2" applyNumberFormat="1" applyFont="1" applyFill="1" applyBorder="1" applyAlignment="1">
      <alignment horizontal="center" vertical="center"/>
    </xf>
    <xf numFmtId="0" fontId="23" fillId="2" borderId="8" xfId="0" applyFont="1" applyFill="1" applyBorder="1" applyAlignment="1">
      <alignment horizontal="right" vertical="center" wrapText="1"/>
    </xf>
    <xf numFmtId="0" fontId="23" fillId="2" borderId="9" xfId="0" applyFont="1" applyFill="1" applyBorder="1" applyAlignment="1">
      <alignment horizontal="right" vertical="center" wrapText="1"/>
    </xf>
    <xf numFmtId="0" fontId="24" fillId="0" borderId="13" xfId="0" applyFont="1" applyFill="1" applyBorder="1"/>
    <xf numFmtId="4" fontId="24" fillId="0" borderId="0" xfId="0" applyNumberFormat="1" applyFont="1" applyBorder="1"/>
    <xf numFmtId="4" fontId="24" fillId="0" borderId="14" xfId="0" applyNumberFormat="1" applyFont="1" applyBorder="1"/>
    <xf numFmtId="0" fontId="24" fillId="0" borderId="13" xfId="0" applyFont="1" applyBorder="1"/>
    <xf numFmtId="0" fontId="23" fillId="0" borderId="10" xfId="0" applyFont="1" applyFill="1" applyBorder="1"/>
    <xf numFmtId="4" fontId="23" fillId="0" borderId="11" xfId="0" applyNumberFormat="1" applyFont="1" applyBorder="1"/>
    <xf numFmtId="4" fontId="23" fillId="0" borderId="12" xfId="0" applyNumberFormat="1" applyFont="1" applyBorder="1"/>
    <xf numFmtId="0" fontId="23" fillId="0" borderId="0" xfId="0" applyFont="1" applyFill="1" applyBorder="1"/>
    <xf numFmtId="0" fontId="23" fillId="0" borderId="0" xfId="0" applyFont="1" applyFill="1" applyBorder="1" applyAlignment="1">
      <alignment wrapText="1"/>
    </xf>
    <xf numFmtId="0" fontId="24" fillId="0" borderId="6" xfId="0" applyFont="1" applyBorder="1"/>
    <xf numFmtId="0" fontId="24" fillId="0" borderId="18" xfId="0" applyFont="1" applyBorder="1"/>
    <xf numFmtId="0" fontId="24" fillId="0" borderId="5" xfId="0" applyFont="1" applyBorder="1"/>
    <xf numFmtId="0" fontId="24" fillId="0" borderId="3" xfId="0" applyFont="1" applyBorder="1"/>
    <xf numFmtId="0" fontId="23" fillId="0" borderId="19" xfId="0" applyFont="1" applyBorder="1" applyAlignment="1">
      <alignment horizontal="center" vertical="center"/>
    </xf>
    <xf numFmtId="0" fontId="23" fillId="0" borderId="19" xfId="0" applyFont="1" applyBorder="1" applyAlignment="1">
      <alignment horizontal="center" vertical="center" wrapText="1"/>
    </xf>
    <xf numFmtId="0" fontId="23" fillId="0" borderId="19" xfId="0" applyFont="1" applyFill="1" applyBorder="1" applyAlignment="1">
      <alignment horizontal="center" vertical="center"/>
    </xf>
    <xf numFmtId="0" fontId="24" fillId="0" borderId="19" xfId="0" applyFont="1" applyBorder="1"/>
    <xf numFmtId="0" fontId="24" fillId="0" borderId="19" xfId="0" applyFont="1" applyBorder="1" applyAlignment="1">
      <alignment wrapText="1"/>
    </xf>
    <xf numFmtId="0" fontId="24" fillId="0" borderId="0" xfId="0" applyFont="1" applyAlignment="1">
      <alignment vertical="center"/>
    </xf>
    <xf numFmtId="0" fontId="24" fillId="0" borderId="19" xfId="0" applyFont="1" applyBorder="1" applyAlignment="1">
      <alignment vertical="center" wrapText="1"/>
    </xf>
    <xf numFmtId="0" fontId="24" fillId="0" borderId="19" xfId="0" applyFont="1" applyBorder="1" applyAlignment="1">
      <alignment vertical="center"/>
    </xf>
    <xf numFmtId="0" fontId="24" fillId="0" borderId="19" xfId="0" applyFont="1" applyFill="1" applyBorder="1" applyAlignment="1">
      <alignment vertical="center"/>
    </xf>
    <xf numFmtId="0" fontId="24" fillId="0" borderId="19" xfId="0" applyFont="1" applyFill="1" applyBorder="1"/>
    <xf numFmtId="0" fontId="24" fillId="0" borderId="19" xfId="0" applyFont="1" applyFill="1" applyBorder="1" applyAlignment="1">
      <alignment wrapText="1"/>
    </xf>
    <xf numFmtId="0" fontId="24" fillId="0" borderId="19" xfId="0" applyFont="1" applyFill="1" applyBorder="1" applyAlignment="1">
      <alignment vertical="center" wrapText="1"/>
    </xf>
    <xf numFmtId="0" fontId="28" fillId="0" borderId="0" xfId="0" applyFont="1" applyBorder="1"/>
    <xf numFmtId="0" fontId="24" fillId="0" borderId="20" xfId="0" applyFont="1" applyBorder="1"/>
    <xf numFmtId="0" fontId="24" fillId="0" borderId="1" xfId="0" applyFont="1" applyBorder="1"/>
    <xf numFmtId="0" fontId="24" fillId="0" borderId="15" xfId="0" applyFont="1" applyBorder="1" applyAlignment="1">
      <alignment horizontal="left"/>
    </xf>
    <xf numFmtId="0" fontId="24" fillId="0" borderId="16" xfId="0" applyFont="1" applyBorder="1"/>
    <xf numFmtId="0" fontId="24" fillId="0" borderId="17" xfId="0" applyFont="1" applyBorder="1"/>
    <xf numFmtId="0" fontId="24"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vertical="center"/>
    </xf>
    <xf numFmtId="2" fontId="24" fillId="0" borderId="11" xfId="1" applyNumberFormat="1" applyFont="1" applyFill="1" applyBorder="1"/>
    <xf numFmtId="2" fontId="24" fillId="0" borderId="12" xfId="1" applyNumberFormat="1" applyFont="1" applyFill="1" applyBorder="1"/>
    <xf numFmtId="2" fontId="24" fillId="0" borderId="11" xfId="0" applyNumberFormat="1" applyFont="1" applyBorder="1" applyAlignment="1">
      <alignment horizontal="center" vertical="center"/>
    </xf>
    <xf numFmtId="2" fontId="24" fillId="0" borderId="11" xfId="0" applyNumberFormat="1" applyFont="1" applyBorder="1" applyAlignment="1">
      <alignment horizontal="center"/>
    </xf>
    <xf numFmtId="2" fontId="24" fillId="0" borderId="12" xfId="0" applyNumberFormat="1" applyFont="1" applyBorder="1" applyAlignment="1">
      <alignment horizontal="center"/>
    </xf>
    <xf numFmtId="2" fontId="24" fillId="0" borderId="14" xfId="0" applyNumberFormat="1" applyFont="1" applyBorder="1" applyAlignment="1">
      <alignment horizontal="center"/>
    </xf>
    <xf numFmtId="2" fontId="24" fillId="3" borderId="3" xfId="2" applyNumberFormat="1" applyFont="1" applyFill="1" applyBorder="1" applyAlignment="1">
      <alignment horizontal="center" vertical="center"/>
    </xf>
    <xf numFmtId="2" fontId="24" fillId="0" borderId="3" xfId="2" applyNumberFormat="1" applyFont="1" applyFill="1" applyBorder="1" applyAlignment="1">
      <alignment horizontal="center" vertical="center"/>
    </xf>
    <xf numFmtId="2" fontId="24" fillId="4" borderId="3" xfId="2" applyNumberFormat="1" applyFont="1" applyFill="1" applyBorder="1" applyAlignment="1">
      <alignment horizontal="center" vertical="center"/>
    </xf>
    <xf numFmtId="2" fontId="24" fillId="3" borderId="1" xfId="2" applyNumberFormat="1" applyFont="1" applyFill="1" applyBorder="1" applyAlignment="1">
      <alignment horizontal="center" vertical="center"/>
    </xf>
    <xf numFmtId="2" fontId="24" fillId="0" borderId="11" xfId="0" applyNumberFormat="1" applyFont="1" applyFill="1" applyBorder="1" applyAlignment="1">
      <alignment horizontal="center" vertical="center"/>
    </xf>
    <xf numFmtId="2" fontId="24" fillId="0" borderId="12" xfId="0" applyNumberFormat="1" applyFont="1" applyFill="1" applyBorder="1" applyAlignment="1">
      <alignment horizontal="center" vertical="center"/>
    </xf>
    <xf numFmtId="2" fontId="23" fillId="0" borderId="11"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3" fillId="0" borderId="12" xfId="0" applyNumberFormat="1" applyFont="1" applyFill="1" applyBorder="1" applyAlignment="1">
      <alignment horizontal="center" vertical="center"/>
    </xf>
    <xf numFmtId="2" fontId="24" fillId="0" borderId="12" xfId="0" applyNumberFormat="1" applyFont="1" applyBorder="1" applyAlignment="1">
      <alignment horizontal="center" vertical="center"/>
    </xf>
    <xf numFmtId="2" fontId="24" fillId="0" borderId="0" xfId="0" applyNumberFormat="1" applyFont="1" applyBorder="1" applyAlignment="1">
      <alignment horizontal="center"/>
    </xf>
    <xf numFmtId="2" fontId="23" fillId="0" borderId="11" xfId="0" applyNumberFormat="1" applyFont="1" applyBorder="1" applyAlignment="1">
      <alignment horizontal="center" vertical="center"/>
    </xf>
    <xf numFmtId="2" fontId="23" fillId="0" borderId="12" xfId="0" applyNumberFormat="1" applyFont="1" applyBorder="1" applyAlignment="1">
      <alignment horizontal="center" vertical="center"/>
    </xf>
    <xf numFmtId="2" fontId="23" fillId="0" borderId="11" xfId="0" applyNumberFormat="1" applyFont="1" applyBorder="1" applyAlignment="1">
      <alignment horizontal="center"/>
    </xf>
    <xf numFmtId="2" fontId="23" fillId="0" borderId="12" xfId="0" applyNumberFormat="1" applyFont="1" applyBorder="1" applyAlignment="1">
      <alignment horizontal="center"/>
    </xf>
    <xf numFmtId="0" fontId="23" fillId="0" borderId="0" xfId="0" applyFont="1" applyFill="1" applyBorder="1" applyAlignment="1">
      <alignment horizontal="right" vertical="center" wrapText="1"/>
    </xf>
    <xf numFmtId="4" fontId="24" fillId="0" borderId="0" xfId="0" applyNumberFormat="1" applyFont="1" applyFill="1" applyBorder="1" applyAlignment="1">
      <alignment horizontal="right"/>
    </xf>
    <xf numFmtId="4" fontId="23" fillId="0" borderId="0" xfId="0" applyNumberFormat="1" applyFont="1" applyFill="1" applyBorder="1" applyAlignment="1">
      <alignment horizontal="right"/>
    </xf>
    <xf numFmtId="0" fontId="31" fillId="0" borderId="30" xfId="0" applyFont="1" applyBorder="1"/>
    <xf numFmtId="0" fontId="31" fillId="0" borderId="0" xfId="0" applyFont="1"/>
    <xf numFmtId="0" fontId="31" fillId="0" borderId="33" xfId="0" applyFont="1" applyBorder="1"/>
    <xf numFmtId="0" fontId="31" fillId="0" borderId="31" xfId="0" applyFont="1" applyBorder="1"/>
    <xf numFmtId="0" fontId="32" fillId="38" borderId="40" xfId="0" applyFont="1" applyFill="1" applyBorder="1" applyAlignment="1">
      <alignment horizontal="left" vertical="center"/>
    </xf>
    <xf numFmtId="0" fontId="31" fillId="0" borderId="34" xfId="0" applyFont="1" applyBorder="1" applyAlignment="1">
      <alignment vertical="center" wrapText="1"/>
    </xf>
    <xf numFmtId="0" fontId="31" fillId="0" borderId="32" xfId="0" applyFont="1" applyBorder="1"/>
    <xf numFmtId="0" fontId="33" fillId="38" borderId="41" xfId="0" applyFont="1" applyFill="1" applyBorder="1" applyAlignment="1">
      <alignment horizontal="left" vertical="center"/>
    </xf>
    <xf numFmtId="0" fontId="31" fillId="0" borderId="36" xfId="0" applyFont="1" applyBorder="1" applyAlignment="1">
      <alignment vertical="center"/>
    </xf>
    <xf numFmtId="0" fontId="33" fillId="38" borderId="35" xfId="0" applyFont="1" applyFill="1" applyBorder="1" applyAlignment="1">
      <alignment horizontal="left" vertical="center" wrapText="1"/>
    </xf>
    <xf numFmtId="0" fontId="31" fillId="0" borderId="36" xfId="0" applyFont="1" applyBorder="1" applyAlignment="1">
      <alignment vertical="center" wrapText="1"/>
    </xf>
    <xf numFmtId="0" fontId="33" fillId="38" borderId="35" xfId="0" applyFont="1" applyFill="1" applyBorder="1" applyAlignment="1">
      <alignment horizontal="left" vertical="center"/>
    </xf>
    <xf numFmtId="0" fontId="34" fillId="39" borderId="36" xfId="0" applyFont="1" applyFill="1" applyBorder="1" applyAlignment="1">
      <alignment vertical="center" wrapText="1"/>
    </xf>
    <xf numFmtId="0" fontId="35" fillId="0" borderId="36" xfId="47" applyFont="1" applyBorder="1" applyAlignment="1">
      <alignment vertical="center" wrapText="1"/>
    </xf>
    <xf numFmtId="0" fontId="33" fillId="38" borderId="38" xfId="0" applyFont="1" applyFill="1" applyBorder="1" applyAlignment="1">
      <alignment horizontal="left" vertical="center"/>
    </xf>
    <xf numFmtId="0" fontId="34" fillId="39" borderId="39" xfId="0" applyFont="1" applyFill="1" applyBorder="1" applyAlignment="1">
      <alignment vertical="center" wrapText="1"/>
    </xf>
    <xf numFmtId="0" fontId="36" fillId="38" borderId="42" xfId="0" applyFont="1" applyFill="1" applyBorder="1" applyAlignment="1">
      <alignment horizontal="left" vertical="center"/>
    </xf>
    <xf numFmtId="171" fontId="37" fillId="0" borderId="43" xfId="0" applyNumberFormat="1" applyFont="1" applyBorder="1" applyAlignment="1">
      <alignment horizontal="left" vertical="center" wrapText="1"/>
    </xf>
    <xf numFmtId="0" fontId="38" fillId="0" borderId="44" xfId="0" applyFont="1" applyBorder="1" applyAlignment="1">
      <alignment horizontal="left" vertical="center" wrapText="1"/>
    </xf>
    <xf numFmtId="0" fontId="31" fillId="0" borderId="37" xfId="0" applyFont="1" applyBorder="1" applyAlignment="1">
      <alignment vertical="top" wrapText="1"/>
    </xf>
    <xf numFmtId="0" fontId="24" fillId="0" borderId="0" xfId="0" applyFont="1" applyFill="1"/>
    <xf numFmtId="2" fontId="24" fillId="0" borderId="0" xfId="1" applyNumberFormat="1" applyFont="1" applyFill="1" applyBorder="1" applyAlignment="1">
      <alignment horizontal="center" vertical="center"/>
    </xf>
    <xf numFmtId="2" fontId="24" fillId="0" borderId="14" xfId="1" applyNumberFormat="1" applyFont="1" applyFill="1" applyBorder="1" applyAlignment="1">
      <alignment horizontal="center" vertical="center"/>
    </xf>
    <xf numFmtId="2" fontId="24" fillId="0" borderId="0" xfId="0" applyNumberFormat="1" applyFont="1" applyFill="1" applyBorder="1" applyAlignment="1">
      <alignment horizontal="center" vertical="center"/>
    </xf>
    <xf numFmtId="2" fontId="24" fillId="0" borderId="14" xfId="0" applyNumberFormat="1" applyFont="1" applyFill="1" applyBorder="1" applyAlignment="1">
      <alignment horizontal="center" vertical="center"/>
    </xf>
    <xf numFmtId="2" fontId="23" fillId="0" borderId="11" xfId="0" applyNumberFormat="1" applyFont="1" applyFill="1" applyBorder="1" applyAlignment="1">
      <alignment horizontal="center"/>
    </xf>
    <xf numFmtId="2" fontId="23" fillId="0" borderId="12" xfId="0" applyNumberFormat="1" applyFont="1" applyFill="1" applyBorder="1" applyAlignment="1">
      <alignment horizontal="center"/>
    </xf>
    <xf numFmtId="2" fontId="24" fillId="0" borderId="0" xfId="0" applyNumberFormat="1" applyFont="1" applyBorder="1" applyAlignment="1">
      <alignment horizontal="center" vertical="center"/>
    </xf>
    <xf numFmtId="2" fontId="24" fillId="0" borderId="14" xfId="0" applyNumberFormat="1" applyFont="1" applyBorder="1" applyAlignment="1">
      <alignment horizontal="center" vertical="center"/>
    </xf>
    <xf numFmtId="2" fontId="24" fillId="0" borderId="0" xfId="0" applyNumberFormat="1" applyFont="1" applyFill="1" applyAlignment="1">
      <alignment horizontal="center"/>
    </xf>
    <xf numFmtId="2" fontId="23" fillId="0" borderId="0" xfId="0" applyNumberFormat="1" applyFont="1" applyBorder="1" applyAlignment="1">
      <alignment horizontal="center" vertical="center"/>
    </xf>
    <xf numFmtId="0" fontId="24" fillId="39" borderId="0" xfId="0" applyFont="1" applyFill="1"/>
    <xf numFmtId="0" fontId="24" fillId="39" borderId="0" xfId="0" applyFont="1" applyFill="1" applyBorder="1"/>
    <xf numFmtId="0" fontId="23" fillId="40" borderId="45" xfId="0" applyFont="1" applyFill="1" applyBorder="1" applyAlignment="1">
      <alignment horizontal="left"/>
    </xf>
    <xf numFmtId="0" fontId="23" fillId="40" borderId="46" xfId="0" applyFont="1" applyFill="1" applyBorder="1" applyAlignment="1">
      <alignment horizontal="left"/>
    </xf>
    <xf numFmtId="0" fontId="24" fillId="39" borderId="47" xfId="0" applyFont="1" applyFill="1" applyBorder="1"/>
    <xf numFmtId="0" fontId="24" fillId="39" borderId="48" xfId="0" applyFont="1" applyFill="1" applyBorder="1"/>
    <xf numFmtId="0" fontId="24" fillId="39" borderId="4" xfId="0" applyFont="1" applyFill="1" applyBorder="1"/>
    <xf numFmtId="0" fontId="24" fillId="39" borderId="49" xfId="0" applyFont="1" applyFill="1" applyBorder="1"/>
    <xf numFmtId="0" fontId="24" fillId="39" borderId="50" xfId="0" applyFont="1" applyFill="1" applyBorder="1"/>
    <xf numFmtId="0" fontId="24" fillId="39" borderId="51" xfId="0" applyFont="1" applyFill="1" applyBorder="1"/>
    <xf numFmtId="0" fontId="24" fillId="39" borderId="52" xfId="0" applyFont="1" applyFill="1" applyBorder="1"/>
    <xf numFmtId="0" fontId="24" fillId="39" borderId="53" xfId="0" applyFont="1" applyFill="1" applyBorder="1"/>
    <xf numFmtId="0" fontId="24" fillId="39" borderId="2" xfId="0" applyFont="1" applyFill="1" applyBorder="1"/>
    <xf numFmtId="0" fontId="24" fillId="39" borderId="54" xfId="0" applyFont="1" applyFill="1" applyBorder="1"/>
    <xf numFmtId="0" fontId="23" fillId="2" borderId="6" xfId="0" applyFont="1" applyFill="1" applyBorder="1" applyAlignment="1">
      <alignment horizontal="left"/>
    </xf>
    <xf numFmtId="0" fontId="23" fillId="2" borderId="5" xfId="0" applyFont="1" applyFill="1" applyBorder="1" applyAlignment="1">
      <alignment horizontal="left"/>
    </xf>
    <xf numFmtId="0" fontId="23" fillId="5" borderId="0" xfId="0" applyFont="1" applyFill="1" applyAlignment="1">
      <alignment horizont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xf>
    <xf numFmtId="0" fontId="24" fillId="0" borderId="16" xfId="0" applyFont="1" applyBorder="1" applyAlignment="1">
      <alignment horizontal="center"/>
    </xf>
    <xf numFmtId="0" fontId="24" fillId="0" borderId="17" xfId="0" applyFont="1" applyBorder="1" applyAlignment="1">
      <alignment horizont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4" fillId="0" borderId="9"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3" fillId="6" borderId="0" xfId="0" applyFont="1" applyFill="1" applyBorder="1" applyAlignment="1">
      <alignment horizontal="left" wrapText="1"/>
    </xf>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ellStyle name="Comma 2" xfId="2" xr:uid="{00000000-0005-0000-0000-00001C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46" xr:uid="{00000000-0005-0000-0000-000029000000}"/>
    <cellStyle name="Note" xfId="19" builtinId="10" customBuiltin="1"/>
    <cellStyle name="Output" xfId="14" builtinId="21" customBuiltin="1"/>
    <cellStyle name="Title" xfId="5" builtinId="15" customBuiltin="1"/>
    <cellStyle name="Total" xfId="21" builtinId="25" customBuiltin="1"/>
    <cellStyle name="Vírgula 2" xfId="4" xr:uid="{00000000-0005-0000-0000-00002E000000}"/>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333375"/>
          <a:ext cx="11891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9</xdr:row>
      <xdr:rowOff>0</xdr:rowOff>
    </xdr:from>
    <xdr:to>
      <xdr:col>6</xdr:col>
      <xdr:colOff>285750</xdr:colOff>
      <xdr:row>12</xdr:row>
      <xdr:rowOff>0</xdr:rowOff>
    </xdr:to>
    <xdr:cxnSp macro="">
      <xdr:nvCxnSpPr>
        <xdr:cNvPr id="3" name="Conector de seta reta 2">
          <a:extLst>
            <a:ext uri="{FF2B5EF4-FFF2-40B4-BE49-F238E27FC236}">
              <a16:creationId xmlns:a16="http://schemas.microsoft.com/office/drawing/2014/main" id="{00000000-0008-0000-0F00-000003000000}"/>
            </a:ext>
          </a:extLst>
        </xdr:cNvPr>
        <xdr:cNvCxnSpPr/>
      </xdr:nvCxnSpPr>
      <xdr:spPr>
        <a:xfrm>
          <a:off x="4048125" y="1524000"/>
          <a:ext cx="0"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4</xdr:row>
      <xdr:rowOff>0</xdr:rowOff>
    </xdr:from>
    <xdr:to>
      <xdr:col>6</xdr:col>
      <xdr:colOff>266700</xdr:colOff>
      <xdr:row>6</xdr:row>
      <xdr:rowOff>180975</xdr:rowOff>
    </xdr:to>
    <xdr:cxnSp macro="">
      <xdr:nvCxnSpPr>
        <xdr:cNvPr id="6" name="Conector de seta reta 21">
          <a:extLst>
            <a:ext uri="{FF2B5EF4-FFF2-40B4-BE49-F238E27FC236}">
              <a16:creationId xmlns:a16="http://schemas.microsoft.com/office/drawing/2014/main" id="{00000000-0008-0000-0F00-000006000000}"/>
            </a:ext>
          </a:extLst>
        </xdr:cNvPr>
        <xdr:cNvCxnSpPr/>
      </xdr:nvCxnSpPr>
      <xdr:spPr>
        <a:xfrm>
          <a:off x="402907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14</xdr:row>
      <xdr:rowOff>9525</xdr:rowOff>
    </xdr:from>
    <xdr:to>
      <xdr:col>6</xdr:col>
      <xdr:colOff>285751</xdr:colOff>
      <xdr:row>16</xdr:row>
      <xdr:rowOff>171450</xdr:rowOff>
    </xdr:to>
    <xdr:cxnSp macro="">
      <xdr:nvCxnSpPr>
        <xdr:cNvPr id="7" name="Conector de seta reta 30">
          <a:extLst>
            <a:ext uri="{FF2B5EF4-FFF2-40B4-BE49-F238E27FC236}">
              <a16:creationId xmlns:a16="http://schemas.microsoft.com/office/drawing/2014/main" id="{00000000-0008-0000-0F00-000007000000}"/>
            </a:ext>
          </a:extLst>
        </xdr:cNvPr>
        <xdr:cNvCxnSpPr/>
      </xdr:nvCxnSpPr>
      <xdr:spPr>
        <a:xfrm>
          <a:off x="4048125" y="2676525"/>
          <a:ext cx="1" cy="628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19</xdr:row>
      <xdr:rowOff>0</xdr:rowOff>
    </xdr:from>
    <xdr:to>
      <xdr:col>6</xdr:col>
      <xdr:colOff>276225</xdr:colOff>
      <xdr:row>22</xdr:row>
      <xdr:rowOff>19050</xdr:rowOff>
    </xdr:to>
    <xdr:cxnSp macro="">
      <xdr:nvCxnSpPr>
        <xdr:cNvPr id="26" name="Conector de seta reta 30">
          <a:extLst>
            <a:ext uri="{FF2B5EF4-FFF2-40B4-BE49-F238E27FC236}">
              <a16:creationId xmlns:a16="http://schemas.microsoft.com/office/drawing/2014/main" id="{00000000-0008-0000-0F00-00001A000000}"/>
            </a:ext>
          </a:extLst>
        </xdr:cNvPr>
        <xdr:cNvCxnSpPr/>
      </xdr:nvCxnSpPr>
      <xdr:spPr>
        <a:xfrm>
          <a:off x="4038600" y="3771900"/>
          <a:ext cx="0"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24</xdr:row>
      <xdr:rowOff>9525</xdr:rowOff>
    </xdr:from>
    <xdr:to>
      <xdr:col>6</xdr:col>
      <xdr:colOff>257175</xdr:colOff>
      <xdr:row>26</xdr:row>
      <xdr:rowOff>180975</xdr:rowOff>
    </xdr:to>
    <xdr:cxnSp macro="">
      <xdr:nvCxnSpPr>
        <xdr:cNvPr id="28" name="Conector de seta reta 30">
          <a:extLst>
            <a:ext uri="{FF2B5EF4-FFF2-40B4-BE49-F238E27FC236}">
              <a16:creationId xmlns:a16="http://schemas.microsoft.com/office/drawing/2014/main" id="{00000000-0008-0000-0F00-00001C000000}"/>
            </a:ext>
          </a:extLst>
        </xdr:cNvPr>
        <xdr:cNvCxnSpPr/>
      </xdr:nvCxnSpPr>
      <xdr:spPr>
        <a:xfrm>
          <a:off x="4019550" y="4648200"/>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28</xdr:row>
      <xdr:rowOff>0</xdr:rowOff>
    </xdr:from>
    <xdr:to>
      <xdr:col>6</xdr:col>
      <xdr:colOff>238125</xdr:colOff>
      <xdr:row>30</xdr:row>
      <xdr:rowOff>171450</xdr:rowOff>
    </xdr:to>
    <xdr:cxnSp macro="">
      <xdr:nvCxnSpPr>
        <xdr:cNvPr id="30" name="Conector de seta reta 30">
          <a:extLst>
            <a:ext uri="{FF2B5EF4-FFF2-40B4-BE49-F238E27FC236}">
              <a16:creationId xmlns:a16="http://schemas.microsoft.com/office/drawing/2014/main" id="{00000000-0008-0000-0F00-00001E000000}"/>
            </a:ext>
          </a:extLst>
        </xdr:cNvPr>
        <xdr:cNvCxnSpPr/>
      </xdr:nvCxnSpPr>
      <xdr:spPr>
        <a:xfrm>
          <a:off x="4000500" y="5400675"/>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32</xdr:row>
      <xdr:rowOff>19050</xdr:rowOff>
    </xdr:from>
    <xdr:to>
      <xdr:col>6</xdr:col>
      <xdr:colOff>238125</xdr:colOff>
      <xdr:row>34</xdr:row>
      <xdr:rowOff>180975</xdr:rowOff>
    </xdr:to>
    <xdr:cxnSp macro="">
      <xdr:nvCxnSpPr>
        <xdr:cNvPr id="31" name="Conector de seta reta 30">
          <a:extLst>
            <a:ext uri="{FF2B5EF4-FFF2-40B4-BE49-F238E27FC236}">
              <a16:creationId xmlns:a16="http://schemas.microsoft.com/office/drawing/2014/main" id="{00000000-0008-0000-0F00-00001F000000}"/>
            </a:ext>
          </a:extLst>
        </xdr:cNvPr>
        <xdr:cNvCxnSpPr/>
      </xdr:nvCxnSpPr>
      <xdr:spPr>
        <a:xfrm>
          <a:off x="4000500" y="599122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3219450</xdr:colOff>
      <xdr:row>2</xdr:row>
      <xdr:rowOff>151193</xdr:rowOff>
    </xdr:from>
    <xdr:ext cx="3190557" cy="50308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5019675" y="541718"/>
              <a:ext cx="3190557" cy="50308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𝐸𝑚𝑖𝑠𝑠𝑖𝑜𝑛𝑠</m:t>
                    </m:r>
                    <m:r>
                      <a:rPr lang="en-US" sz="1100" i="1">
                        <a:latin typeface="Cambria Math"/>
                      </a:rPr>
                      <m:t>=</m:t>
                    </m:r>
                    <m:nary>
                      <m:naryPr>
                        <m:chr m:val="∑"/>
                        <m:supHide m:val="on"/>
                        <m:ctrlPr>
                          <a:rPr lang="en-US" sz="1100" i="1">
                            <a:latin typeface="Cambria Math" panose="02040503050406030204" pitchFamily="18" charset="0"/>
                          </a:rPr>
                        </m:ctrlPr>
                      </m:naryPr>
                      <m:sub>
                        <m:r>
                          <m:rPr>
                            <m:brk m:alnAt="23"/>
                          </m:rPr>
                          <a:rPr lang="en-US" sz="1100" b="0" i="1">
                            <a:latin typeface="Cambria Math"/>
                          </a:rPr>
                          <m:t>𝑖</m:t>
                        </m:r>
                      </m:sub>
                      <m:sup/>
                      <m:e>
                        <m:d>
                          <m:dPr>
                            <m:ctrlPr>
                              <a:rPr lang="en-US" sz="1100" i="1">
                                <a:latin typeface="Cambria Math" panose="02040503050406030204" pitchFamily="18" charset="0"/>
                              </a:rPr>
                            </m:ctrlPr>
                          </m:dPr>
                          <m:e>
                            <m:r>
                              <a:rPr lang="en-US" sz="1100" b="0" i="1">
                                <a:latin typeface="Cambria Math"/>
                              </a:rPr>
                              <m:t>𝑇𝑂𝑊</m:t>
                            </m:r>
                            <m:r>
                              <a:rPr lang="en-US" sz="1100" b="0" i="1" baseline="-25000">
                                <a:latin typeface="Cambria Math"/>
                              </a:rPr>
                              <m:t>𝑖</m:t>
                            </m:r>
                            <m:r>
                              <a:rPr lang="en-US" sz="1100" b="0" i="1">
                                <a:latin typeface="Cambria Math"/>
                              </a:rPr>
                              <m:t> −</m:t>
                            </m:r>
                            <m:r>
                              <a:rPr lang="en-US" sz="1100" b="0" i="1">
                                <a:latin typeface="Cambria Math"/>
                              </a:rPr>
                              <m:t>𝑆𝑖</m:t>
                            </m:r>
                          </m:e>
                        </m:d>
                        <m:r>
                          <a:rPr lang="en-US" sz="1100" b="0" i="1">
                            <a:latin typeface="Cambria Math"/>
                          </a:rPr>
                          <m:t>𝐸𝐹</m:t>
                        </m:r>
                        <m:r>
                          <a:rPr lang="en-US" sz="1100" b="0" i="1" baseline="-25000">
                            <a:latin typeface="Cambria Math"/>
                          </a:rPr>
                          <m:t>𝑖</m:t>
                        </m:r>
                        <m:r>
                          <a:rPr lang="en-US" sz="1100" b="0" i="1">
                            <a:latin typeface="Cambria Math"/>
                          </a:rPr>
                          <m:t> −</m:t>
                        </m:r>
                        <m:r>
                          <a:rPr lang="en-US" sz="1100" b="0" i="1">
                            <a:latin typeface="Cambria Math"/>
                          </a:rPr>
                          <m:t>𝑅𝑖</m:t>
                        </m:r>
                      </m:e>
                    </m:nary>
                  </m:oMath>
                </m:oMathPara>
              </a14:m>
              <a:endParaRPr lang="en-US" sz="1100"/>
            </a:p>
          </xdr:txBody>
        </xdr:sp>
      </mc:Choice>
      <mc:Fallback xmlns="">
        <xdr:sp macro="" textlink="">
          <xdr:nvSpPr>
            <xdr:cNvPr id="2" name="TextBox 1"/>
            <xdr:cNvSpPr txBox="1"/>
          </xdr:nvSpPr>
          <xdr:spPr>
            <a:xfrm>
              <a:off x="5019675" y="541718"/>
              <a:ext cx="3190557" cy="50308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r>
                <a:rPr lang="en-US" sz="1100" b="0" i="0">
                  <a:latin typeface="Cambria Math"/>
                </a:rPr>
                <a:t>𝐶𝐻4 𝐸𝑚𝑖𝑠𝑠𝑖𝑜𝑛𝑠</a:t>
              </a:r>
              <a:r>
                <a:rPr lang="en-US" sz="1100" i="0">
                  <a:latin typeface="Cambria Math"/>
                </a:rPr>
                <a:t>=∑</a:t>
              </a:r>
              <a:r>
                <a:rPr lang="en-US" sz="1100" b="0" i="0">
                  <a:latin typeface="Cambria Math"/>
                </a:rPr>
                <a:t>_𝑖▒〖(𝑇𝑂𝑊</a:t>
              </a:r>
              <a:r>
                <a:rPr lang="en-US" sz="1100" b="0" i="0" baseline="-25000">
                  <a:latin typeface="Cambria Math"/>
                </a:rPr>
                <a:t>𝑖</a:t>
              </a:r>
              <a:r>
                <a:rPr lang="en-US" sz="1100" b="0" i="0">
                  <a:latin typeface="Cambria Math"/>
                </a:rPr>
                <a:t> −𝑆𝑖)𝐸𝐹</a:t>
              </a:r>
              <a:r>
                <a:rPr lang="en-US" sz="1100" b="0" i="0" baseline="-25000">
                  <a:latin typeface="Cambria Math"/>
                </a:rPr>
                <a:t>𝑖</a:t>
              </a:r>
              <a:r>
                <a:rPr lang="en-US" sz="1100" b="0" i="0">
                  <a:latin typeface="Cambria Math"/>
                </a:rPr>
                <a:t> −𝑅𝑖〗</a:t>
              </a:r>
              <a:endParaRPr lang="en-US" sz="1100"/>
            </a:p>
          </xdr:txBody>
        </xdr:sp>
      </mc:Fallback>
    </mc:AlternateContent>
    <xdr:clientData/>
  </xdr:oneCellAnchor>
  <xdr:oneCellAnchor>
    <xdr:from>
      <xdr:col>2</xdr:col>
      <xdr:colOff>3162300</xdr:colOff>
      <xdr:row>12</xdr:row>
      <xdr:rowOff>171450</xdr:rowOff>
    </xdr:from>
    <xdr:ext cx="3190557"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4962525" y="3800475"/>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𝑇𝑂𝑊𝑖</m:t>
                    </m:r>
                    <m:r>
                      <a:rPr lang="en-US" sz="1100" i="1">
                        <a:latin typeface="Cambria Math"/>
                      </a:rPr>
                      <m:t>=</m:t>
                    </m:r>
                    <m:r>
                      <a:rPr lang="en-US" sz="1100" b="0" i="1">
                        <a:latin typeface="Cambria Math"/>
                      </a:rPr>
                      <m:t>𝑃</m:t>
                    </m:r>
                    <m:r>
                      <a:rPr lang="en-US" sz="1100" b="0" i="1" baseline="-25000">
                        <a:latin typeface="Cambria Math"/>
                      </a:rPr>
                      <m:t>𝑖</m:t>
                    </m:r>
                    <m:r>
                      <a:rPr lang="en-US" sz="1100" b="0" i="1">
                        <a:latin typeface="Cambria Math"/>
                      </a:rPr>
                      <m:t>∗</m:t>
                    </m:r>
                    <m:r>
                      <a:rPr lang="en-US" sz="1100" b="0" i="1">
                        <a:latin typeface="Cambria Math"/>
                      </a:rPr>
                      <m:t>𝑊𝑖</m:t>
                    </m:r>
                    <m:r>
                      <a:rPr lang="en-US" sz="1100" b="0" i="1">
                        <a:latin typeface="Cambria Math"/>
                      </a:rPr>
                      <m:t>∗</m:t>
                    </m:r>
                    <m:r>
                      <a:rPr lang="en-US" sz="1100" b="0" i="1">
                        <a:latin typeface="Cambria Math"/>
                      </a:rPr>
                      <m:t>𝐶𝑂𝐷𝑖</m:t>
                    </m:r>
                  </m:oMath>
                </m:oMathPara>
              </a14:m>
              <a:endParaRPr lang="en-US" sz="1100" baseline="-25000"/>
            </a:p>
          </xdr:txBody>
        </xdr:sp>
      </mc:Choice>
      <mc:Fallback xmlns="">
        <xdr:sp macro="" textlink="">
          <xdr:nvSpPr>
            <xdr:cNvPr id="3" name="TextBox 2"/>
            <xdr:cNvSpPr txBox="1"/>
          </xdr:nvSpPr>
          <xdr:spPr>
            <a:xfrm>
              <a:off x="4962525" y="3800475"/>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𝑇𝑂𝑊𝑖</a:t>
              </a:r>
              <a:r>
                <a:rPr lang="en-US" sz="1100" i="0">
                  <a:latin typeface="Cambria Math"/>
                </a:rPr>
                <a:t>=</a:t>
              </a:r>
              <a:r>
                <a:rPr lang="en-US" sz="1100" b="0" i="0">
                  <a:latin typeface="Cambria Math"/>
                </a:rPr>
                <a:t>𝑃</a:t>
              </a:r>
              <a:r>
                <a:rPr lang="en-US" sz="1100" b="0" i="0" baseline="-25000">
                  <a:latin typeface="Cambria Math"/>
                </a:rPr>
                <a:t>𝑖</a:t>
              </a:r>
              <a:r>
                <a:rPr lang="en-US" sz="1100" b="0" i="0">
                  <a:latin typeface="Cambria Math"/>
                </a:rPr>
                <a:t>∗𝑊𝑖∗𝐶𝑂𝐷𝑖</a:t>
              </a:r>
              <a:endParaRPr lang="en-US" sz="1100" baseline="-25000"/>
            </a:p>
          </xdr:txBody>
        </xdr:sp>
      </mc:Fallback>
    </mc:AlternateContent>
    <xdr:clientData/>
  </xdr:oneCellAnchor>
  <xdr:oneCellAnchor>
    <xdr:from>
      <xdr:col>2</xdr:col>
      <xdr:colOff>3190875</xdr:colOff>
      <xdr:row>22</xdr:row>
      <xdr:rowOff>19050</xdr:rowOff>
    </xdr:from>
    <xdr:ext cx="3190557"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4991100" y="6819900"/>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𝐸𝐹</m:t>
                    </m:r>
                    <m:r>
                      <a:rPr lang="en-US" sz="1100" b="0" i="1" baseline="-25000">
                        <a:latin typeface="Cambria Math"/>
                      </a:rPr>
                      <m:t>𝑖</m:t>
                    </m:r>
                    <m:r>
                      <a:rPr lang="en-US" sz="1100" i="1">
                        <a:latin typeface="Cambria Math"/>
                      </a:rPr>
                      <m:t>=</m:t>
                    </m:r>
                    <m:r>
                      <a:rPr lang="en-US" sz="1100" b="0" i="1">
                        <a:latin typeface="Cambria Math"/>
                      </a:rPr>
                      <m:t>𝐵</m:t>
                    </m:r>
                    <m:r>
                      <a:rPr lang="en-US" sz="1100" b="0" i="1" baseline="-25000">
                        <a:latin typeface="Cambria Math"/>
                      </a:rPr>
                      <m:t>𝑜</m:t>
                    </m:r>
                    <m:r>
                      <a:rPr lang="en-US" sz="1100" b="0" i="1">
                        <a:latin typeface="Cambria Math"/>
                      </a:rPr>
                      <m:t>∗</m:t>
                    </m:r>
                    <m:r>
                      <a:rPr lang="en-US" sz="1100" b="0" i="1">
                        <a:latin typeface="Cambria Math"/>
                      </a:rPr>
                      <m:t>𝑀𝐶𝐹𝑗</m:t>
                    </m:r>
                  </m:oMath>
                </m:oMathPara>
              </a14:m>
              <a:endParaRPr lang="en-US" sz="1100" baseline="-25000"/>
            </a:p>
          </xdr:txBody>
        </xdr:sp>
      </mc:Choice>
      <mc:Fallback xmlns="">
        <xdr:sp macro="" textlink="">
          <xdr:nvSpPr>
            <xdr:cNvPr id="4" name="TextBox 3"/>
            <xdr:cNvSpPr txBox="1"/>
          </xdr:nvSpPr>
          <xdr:spPr>
            <a:xfrm>
              <a:off x="4991100" y="6819900"/>
              <a:ext cx="3190557" cy="26456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𝐸𝐹</a:t>
              </a:r>
              <a:r>
                <a:rPr lang="en-US" sz="1100" b="0" i="0" baseline="-25000">
                  <a:latin typeface="Cambria Math"/>
                </a:rPr>
                <a:t>𝑖</a:t>
              </a:r>
              <a:r>
                <a:rPr lang="en-US" sz="1100" i="0">
                  <a:latin typeface="Cambria Math"/>
                </a:rPr>
                <a:t>=</a:t>
              </a:r>
              <a:r>
                <a:rPr lang="en-US" sz="1100" b="0" i="0">
                  <a:latin typeface="Cambria Math"/>
                </a:rPr>
                <a:t>𝐵</a:t>
              </a:r>
              <a:r>
                <a:rPr lang="en-US" sz="1100" b="0" i="0" baseline="-25000">
                  <a:latin typeface="Cambria Math"/>
                </a:rPr>
                <a:t>𝑜</a:t>
              </a:r>
              <a:r>
                <a:rPr lang="en-US" sz="1100" b="0" i="0">
                  <a:latin typeface="Cambria Math"/>
                </a:rPr>
                <a:t>∗𝑀𝐶𝐹𝑗</a:t>
              </a:r>
              <a:endParaRPr lang="en-US" sz="1100" baseline="-250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Office%202011/Office/Startup/Excel/9900/2&#186;%20Levantamento/Quadros/98-99/4&#186;%20Levantamento/SERIS/EVOL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Office%202011/Office/Startup/Excel/9900/2&#186;%20Levantamento/Quadros/98-99/4&#186;%20Levantamento/S959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 val="EVPRDBR"/>
      <sheetName val="EVPTVBR"/>
      <sheetName val="EVARECS"/>
      <sheetName val="EVPRDCS"/>
      <sheetName val="EVPTVCS"/>
      <sheetName val="EVARES"/>
      <sheetName val="EVPRDS"/>
      <sheetName val="EVPTVS"/>
      <sheetName val="EVARESD"/>
      <sheetName val="EVPRDSD"/>
      <sheetName val="EVPTVSD"/>
      <sheetName val="EVARECO"/>
      <sheetName val="EVPRDCO"/>
      <sheetName val="EVPTVCO"/>
      <sheetName val="EVARENE"/>
      <sheetName val="EVPRDNE"/>
      <sheetName val="EVPTVNE"/>
      <sheetName val="EVARENO"/>
      <sheetName val="EVPRDNO"/>
      <sheetName val="EVPTVNO"/>
      <sheetName val="EVARENN"/>
      <sheetName val="EVPRDNN"/>
      <sheetName val="EVPTVNN"/>
      <sheetName val="EVAREDF"/>
      <sheetName val="EVPRDDF"/>
      <sheetName val="EVPTVDF"/>
      <sheetName val="EVAREGO"/>
      <sheetName val="EVPRDGO"/>
      <sheetName val="EVPTVGO"/>
      <sheetName val="EVAREMT"/>
      <sheetName val="EVPRDMT"/>
      <sheetName val="EVPTVMT"/>
      <sheetName val="EVAREMS"/>
      <sheetName val="EVPRDMS"/>
      <sheetName val="EVPTVMS"/>
      <sheetName val="EVAREPR"/>
      <sheetName val="EVPRDPR"/>
      <sheetName val="EVPTVPR"/>
      <sheetName val="EVARERS"/>
      <sheetName val="EVPRDRS"/>
      <sheetName val="EVPTVRS"/>
      <sheetName val="EVARESC"/>
      <sheetName val="EVPRDSC"/>
      <sheetName val="EVPTVSC"/>
      <sheetName val="EVARESP"/>
      <sheetName val="EVPRDSP"/>
      <sheetName val="EVPTVSP"/>
      <sheetName val="EVAREMG"/>
      <sheetName val="EVPRDMG"/>
      <sheetName val="EVPTVMG"/>
      <sheetName val="EVARERJ"/>
      <sheetName val="EVPRDRJ"/>
      <sheetName val="EVPTVRJ"/>
      <sheetName val="EVAREES"/>
      <sheetName val="EVPRDES"/>
      <sheetName val="EVPTVES"/>
      <sheetName val="EVAREBN"/>
      <sheetName val="EVPRDBN"/>
      <sheetName val="EVPTVBN"/>
      <sheetName val="EVAREBS"/>
      <sheetName val="EVPRDBS"/>
      <sheetName val="EVPTVBS"/>
      <sheetName val="EVAREBA"/>
      <sheetName val="EVPRDBA"/>
      <sheetName val="EVPTVBA"/>
      <sheetName val="EVAREMA"/>
      <sheetName val="EVPRDMA"/>
      <sheetName val="EVPTVMA"/>
      <sheetName val="EVAREPI"/>
      <sheetName val="EVPRDPI"/>
      <sheetName val="EVPTVPI"/>
      <sheetName val="EVARECE"/>
      <sheetName val="EVPRDCE"/>
      <sheetName val="EVPTVCE"/>
      <sheetName val="EVARERN"/>
      <sheetName val="EVPRDRN"/>
      <sheetName val="EVPTVRN"/>
      <sheetName val="EVAREPB"/>
      <sheetName val="EVPRDPB"/>
      <sheetName val="EVPTVPB"/>
      <sheetName val="EVAREPE"/>
      <sheetName val="EVPRDPE"/>
      <sheetName val="EVPTVPE"/>
      <sheetName val="EVAREAL"/>
      <sheetName val="EVPRDAL"/>
      <sheetName val="EVPTVAL"/>
      <sheetName val="EVARESE"/>
      <sheetName val="EVPRDSE"/>
      <sheetName val="EVPTVSE"/>
      <sheetName val="EVARERR"/>
      <sheetName val="EVPRDRR"/>
      <sheetName val="EVPTVRR"/>
      <sheetName val="EVARERO"/>
      <sheetName val="EVPRDRO"/>
      <sheetName val="EVPTVRO"/>
      <sheetName val="EVAREAC"/>
      <sheetName val="EVPRDAC"/>
      <sheetName val="EVPTVAC"/>
      <sheetName val="EVAREAM"/>
      <sheetName val="EVPRDAM"/>
      <sheetName val="EVPTVAM"/>
      <sheetName val="EVAREPA"/>
      <sheetName val="EVPRDPA"/>
      <sheetName val="EVPTVPA"/>
      <sheetName val="EVARETO"/>
      <sheetName val="EVPRDTO"/>
      <sheetName val="EVPTV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HO1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zoomScale="80" zoomScaleNormal="80" workbookViewId="0">
      <selection activeCell="D16" sqref="D16"/>
    </sheetView>
  </sheetViews>
  <sheetFormatPr defaultColWidth="11.42578125" defaultRowHeight="19.5" x14ac:dyDescent="0.3"/>
  <cols>
    <col min="1" max="2" width="11.42578125" style="160"/>
    <col min="3" max="3" width="27.7109375" style="160" customWidth="1"/>
    <col min="4" max="4" width="122" style="160" customWidth="1"/>
    <col min="5" max="16384" width="11.42578125" style="160"/>
  </cols>
  <sheetData>
    <row r="1" spans="1:33" x14ac:dyDescent="0.3">
      <c r="A1" s="159"/>
      <c r="B1" s="159"/>
      <c r="C1" s="159"/>
      <c r="D1" s="159"/>
      <c r="E1" s="159"/>
      <c r="F1" s="159"/>
      <c r="G1" s="159"/>
      <c r="H1" s="159"/>
      <c r="I1" s="159"/>
      <c r="J1" s="159"/>
      <c r="K1" s="159"/>
      <c r="L1" s="159"/>
      <c r="M1" s="159"/>
      <c r="N1" s="159"/>
      <c r="O1" s="159"/>
      <c r="P1" s="159"/>
      <c r="Q1" s="159"/>
      <c r="R1" s="159"/>
      <c r="S1" s="159"/>
      <c r="T1" s="159"/>
      <c r="U1" s="159"/>
    </row>
    <row r="2" spans="1:33" x14ac:dyDescent="0.3">
      <c r="A2" s="159"/>
      <c r="B2" s="159"/>
      <c r="C2" s="159"/>
      <c r="D2" s="159"/>
      <c r="E2" s="159"/>
      <c r="F2" s="159"/>
      <c r="G2" s="159"/>
      <c r="H2" s="159"/>
      <c r="I2" s="159"/>
      <c r="J2" s="159"/>
      <c r="K2" s="159"/>
      <c r="L2" s="159"/>
      <c r="M2" s="159"/>
      <c r="N2" s="159"/>
      <c r="O2" s="159"/>
      <c r="P2" s="159"/>
      <c r="Q2" s="159"/>
      <c r="R2" s="159"/>
      <c r="S2" s="159"/>
      <c r="T2" s="159"/>
      <c r="U2" s="159"/>
    </row>
    <row r="3" spans="1:33" x14ac:dyDescent="0.3">
      <c r="A3" s="159"/>
      <c r="B3" s="159"/>
      <c r="C3" s="159"/>
      <c r="D3" s="159"/>
      <c r="E3" s="159"/>
      <c r="F3" s="159"/>
      <c r="G3" s="159"/>
      <c r="H3" s="159"/>
      <c r="I3" s="159"/>
      <c r="J3" s="159"/>
      <c r="K3" s="159"/>
      <c r="L3" s="159"/>
      <c r="M3" s="159"/>
      <c r="N3" s="159"/>
      <c r="O3" s="159"/>
      <c r="P3" s="159"/>
      <c r="Q3" s="159"/>
      <c r="R3" s="159"/>
      <c r="S3" s="159"/>
      <c r="T3" s="159"/>
      <c r="U3" s="159"/>
    </row>
    <row r="4" spans="1:33" x14ac:dyDescent="0.3">
      <c r="A4" s="159"/>
      <c r="B4" s="159"/>
      <c r="C4" s="159"/>
      <c r="D4" s="159"/>
      <c r="E4" s="159"/>
      <c r="F4" s="159"/>
      <c r="G4" s="159"/>
      <c r="H4" s="159"/>
      <c r="I4" s="159"/>
      <c r="J4" s="159"/>
      <c r="K4" s="159"/>
      <c r="L4" s="159"/>
      <c r="M4" s="159"/>
      <c r="N4" s="159"/>
      <c r="O4" s="159"/>
      <c r="P4" s="159"/>
      <c r="Q4" s="159"/>
      <c r="R4" s="159"/>
      <c r="S4" s="159"/>
      <c r="T4" s="159"/>
      <c r="U4" s="159"/>
    </row>
    <row r="5" spans="1:33" ht="20.25" thickBot="1" x14ac:dyDescent="0.35">
      <c r="A5" s="159"/>
      <c r="B5" s="159"/>
      <c r="C5" s="161"/>
      <c r="D5" s="161"/>
      <c r="E5" s="161"/>
      <c r="F5" s="161"/>
      <c r="G5" s="161"/>
      <c r="H5" s="161"/>
      <c r="I5" s="161"/>
      <c r="J5" s="161"/>
      <c r="K5" s="161"/>
      <c r="L5" s="161"/>
      <c r="M5" s="161"/>
      <c r="N5" s="161"/>
      <c r="O5" s="161"/>
      <c r="P5" s="161"/>
      <c r="Q5" s="161"/>
      <c r="R5" s="161"/>
      <c r="S5" s="161"/>
      <c r="T5" s="161"/>
      <c r="U5" s="161"/>
    </row>
    <row r="6" spans="1:33" ht="20.25" thickBot="1" x14ac:dyDescent="0.35">
      <c r="A6" s="159"/>
      <c r="B6" s="162"/>
      <c r="C6" s="163" t="s">
        <v>129</v>
      </c>
      <c r="D6" s="164" t="s">
        <v>130</v>
      </c>
      <c r="E6" s="165"/>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row>
    <row r="7" spans="1:33" x14ac:dyDescent="0.3">
      <c r="A7" s="159"/>
      <c r="B7" s="162"/>
      <c r="C7" s="175" t="s">
        <v>147</v>
      </c>
      <c r="D7" s="176" t="s">
        <v>148</v>
      </c>
      <c r="E7" s="165"/>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row>
    <row r="8" spans="1:33" x14ac:dyDescent="0.3">
      <c r="A8" s="159"/>
      <c r="B8" s="162"/>
      <c r="C8" s="166" t="s">
        <v>131</v>
      </c>
      <c r="D8" s="167" t="s">
        <v>132</v>
      </c>
      <c r="E8" s="165"/>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row>
    <row r="9" spans="1:33" ht="48" customHeight="1" x14ac:dyDescent="0.3">
      <c r="A9" s="159"/>
      <c r="B9" s="162"/>
      <c r="C9" s="168" t="s">
        <v>133</v>
      </c>
      <c r="D9" s="167" t="s">
        <v>134</v>
      </c>
      <c r="E9" s="165"/>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row>
    <row r="10" spans="1:33" ht="43.5" customHeight="1" x14ac:dyDescent="0.3">
      <c r="A10" s="159"/>
      <c r="B10" s="162"/>
      <c r="C10" s="168" t="s">
        <v>135</v>
      </c>
      <c r="D10" s="169" t="s">
        <v>136</v>
      </c>
      <c r="E10" s="165"/>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3" ht="175.5" x14ac:dyDescent="0.3">
      <c r="A11" s="159"/>
      <c r="B11" s="162"/>
      <c r="C11" s="168" t="s">
        <v>137</v>
      </c>
      <c r="D11" s="169" t="s">
        <v>144</v>
      </c>
      <c r="E11" s="165"/>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3" ht="97.5" x14ac:dyDescent="0.3">
      <c r="A12" s="159"/>
      <c r="B12" s="162"/>
      <c r="C12" s="170" t="s">
        <v>138</v>
      </c>
      <c r="D12" s="171" t="s">
        <v>150</v>
      </c>
      <c r="E12" s="165"/>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3" x14ac:dyDescent="0.3">
      <c r="A13" s="159"/>
      <c r="B13" s="162"/>
      <c r="C13" s="170" t="s">
        <v>139</v>
      </c>
      <c r="D13" s="167" t="s">
        <v>145</v>
      </c>
      <c r="E13" s="165"/>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3" x14ac:dyDescent="0.3">
      <c r="A14" s="159"/>
      <c r="B14" s="162"/>
      <c r="C14" s="170" t="s">
        <v>140</v>
      </c>
      <c r="D14" s="172" t="s">
        <v>146</v>
      </c>
      <c r="E14" s="165"/>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3" ht="156" x14ac:dyDescent="0.3">
      <c r="A15" s="159"/>
      <c r="B15" s="162"/>
      <c r="C15" s="168" t="s">
        <v>141</v>
      </c>
      <c r="D15" s="177" t="s">
        <v>149</v>
      </c>
      <c r="E15" s="165"/>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3" ht="105.75" customHeight="1" x14ac:dyDescent="0.3">
      <c r="A16" s="159"/>
      <c r="B16" s="162"/>
      <c r="C16" s="170" t="s">
        <v>142</v>
      </c>
      <c r="D16" s="178" t="s">
        <v>175</v>
      </c>
      <c r="E16" s="165"/>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row>
    <row r="17" spans="1:33" ht="137.25" thickBot="1" x14ac:dyDescent="0.35">
      <c r="A17" s="159"/>
      <c r="B17" s="162"/>
      <c r="C17" s="173" t="s">
        <v>143</v>
      </c>
      <c r="D17" s="174" t="s">
        <v>151</v>
      </c>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row>
    <row r="18" spans="1:33" x14ac:dyDescent="0.3">
      <c r="A18" s="159"/>
      <c r="B18" s="162"/>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row>
    <row r="19" spans="1:33" x14ac:dyDescent="0.3">
      <c r="A19" s="159"/>
      <c r="B19" s="162"/>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row>
    <row r="20" spans="1:33" x14ac:dyDescent="0.3">
      <c r="A20" s="159"/>
      <c r="B20" s="162"/>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row>
    <row r="21" spans="1:33" x14ac:dyDescent="0.3">
      <c r="A21" s="159"/>
      <c r="B21" s="162"/>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row>
    <row r="22" spans="1:33" x14ac:dyDescent="0.3">
      <c r="A22" s="159"/>
      <c r="B22" s="162"/>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row>
    <row r="23" spans="1:33" x14ac:dyDescent="0.3">
      <c r="A23" s="159"/>
      <c r="B23" s="162"/>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row>
    <row r="24" spans="1:33" x14ac:dyDescent="0.3">
      <c r="A24" s="159"/>
      <c r="B24" s="162"/>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row>
    <row r="25" spans="1:33" x14ac:dyDescent="0.3">
      <c r="A25" s="159"/>
      <c r="B25" s="162"/>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row>
    <row r="26" spans="1:33" x14ac:dyDescent="0.3">
      <c r="A26" s="159"/>
      <c r="B26" s="162"/>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row>
    <row r="27" spans="1:33" x14ac:dyDescent="0.3">
      <c r="A27" s="159"/>
      <c r="B27" s="162"/>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row>
    <row r="28" spans="1:33" x14ac:dyDescent="0.3">
      <c r="A28" s="159"/>
      <c r="B28" s="162"/>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row>
    <row r="29" spans="1:33" x14ac:dyDescent="0.3">
      <c r="A29" s="159"/>
      <c r="B29" s="162"/>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row>
    <row r="30" spans="1:33" x14ac:dyDescent="0.3">
      <c r="A30" s="159"/>
      <c r="B30" s="162"/>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row>
    <row r="31" spans="1:33" x14ac:dyDescent="0.3">
      <c r="A31" s="159"/>
      <c r="B31" s="162"/>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row>
    <row r="32" spans="1:33" x14ac:dyDescent="0.3">
      <c r="A32" s="159"/>
      <c r="B32" s="162"/>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row>
    <row r="33" spans="1:33" x14ac:dyDescent="0.3">
      <c r="A33" s="159"/>
      <c r="B33" s="162"/>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row>
    <row r="34" spans="1:33" x14ac:dyDescent="0.3">
      <c r="A34" s="159"/>
      <c r="B34" s="162"/>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row>
    <row r="35" spans="1:33" x14ac:dyDescent="0.3">
      <c r="A35" s="159"/>
      <c r="B35" s="162"/>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row>
    <row r="36" spans="1:33" x14ac:dyDescent="0.3">
      <c r="A36" s="159"/>
      <c r="B36" s="162"/>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row>
    <row r="37" spans="1:33" x14ac:dyDescent="0.3">
      <c r="A37" s="159"/>
      <c r="B37" s="162"/>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row>
    <row r="38" spans="1:33" x14ac:dyDescent="0.3">
      <c r="A38" s="159"/>
      <c r="B38" s="162"/>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row>
    <row r="39" spans="1:33" x14ac:dyDescent="0.3">
      <c r="A39" s="159"/>
      <c r="B39" s="162"/>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row>
    <row r="40" spans="1:33" x14ac:dyDescent="0.3">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row>
    <row r="41" spans="1:33" x14ac:dyDescent="0.3">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row>
    <row r="42" spans="1:33" x14ac:dyDescent="0.3">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row>
    <row r="43" spans="1:33" x14ac:dyDescent="0.3">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row>
    <row r="44" spans="1:33" x14ac:dyDescent="0.3">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row>
    <row r="45" spans="1:33" x14ac:dyDescent="0.3">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row>
    <row r="46" spans="1:33" x14ac:dyDescent="0.3">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row>
    <row r="47" spans="1:33" x14ac:dyDescent="0.3">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row>
    <row r="48" spans="1:33" x14ac:dyDescent="0.3">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row>
    <row r="49" spans="3:33" x14ac:dyDescent="0.3">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row>
    <row r="50" spans="3:33" x14ac:dyDescent="0.3">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row>
    <row r="51" spans="3:33" x14ac:dyDescent="0.3">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row>
    <row r="52" spans="3:33" x14ac:dyDescent="0.3">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row>
    <row r="53" spans="3:33" x14ac:dyDescent="0.3">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row>
    <row r="54" spans="3:33" x14ac:dyDescent="0.3">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row>
    <row r="55" spans="3:33" x14ac:dyDescent="0.3">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row>
    <row r="56" spans="3:33" x14ac:dyDescent="0.3">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row>
    <row r="57" spans="3:33" x14ac:dyDescent="0.3">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row>
    <row r="58" spans="3:33" x14ac:dyDescent="0.3">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row>
    <row r="59" spans="3:33" x14ac:dyDescent="0.3">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row>
    <row r="60" spans="3:33" x14ac:dyDescent="0.3">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row>
    <row r="61" spans="3:33" x14ac:dyDescent="0.3">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row>
    <row r="62" spans="3:33" x14ac:dyDescent="0.3">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row>
    <row r="63" spans="3:33" x14ac:dyDescent="0.3">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row>
    <row r="64" spans="3:33" x14ac:dyDescent="0.3">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row>
    <row r="65" spans="3:33" x14ac:dyDescent="0.3">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row>
    <row r="66" spans="3:33" x14ac:dyDescent="0.3">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row>
    <row r="67" spans="3:33" x14ac:dyDescent="0.3">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row>
    <row r="68" spans="3:33" x14ac:dyDescent="0.3">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row>
    <row r="69" spans="3:33" x14ac:dyDescent="0.3">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row>
    <row r="70" spans="3:33" x14ac:dyDescent="0.3">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row>
    <row r="71" spans="3:33" x14ac:dyDescent="0.3">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row>
    <row r="72" spans="3:33" x14ac:dyDescent="0.3">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row>
    <row r="73" spans="3:33" x14ac:dyDescent="0.3">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row>
    <row r="74" spans="3:33" x14ac:dyDescent="0.3">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row>
    <row r="75" spans="3:33" x14ac:dyDescent="0.3">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row>
    <row r="76" spans="3:33" x14ac:dyDescent="0.3">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row>
    <row r="77" spans="3:33" x14ac:dyDescent="0.3">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row>
    <row r="78" spans="3:33" x14ac:dyDescent="0.3">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row>
    <row r="79" spans="3:33" x14ac:dyDescent="0.3">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row>
    <row r="80" spans="3:33" x14ac:dyDescent="0.3">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row>
    <row r="81" spans="3:33" x14ac:dyDescent="0.3">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row>
    <row r="82" spans="3:33" x14ac:dyDescent="0.3">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row>
    <row r="83" spans="3:33" x14ac:dyDescent="0.3">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row>
    <row r="84" spans="3:33" x14ac:dyDescent="0.3">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row>
    <row r="85" spans="3:33" x14ac:dyDescent="0.3">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row>
    <row r="86" spans="3:33" x14ac:dyDescent="0.3">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row>
    <row r="87" spans="3:33" x14ac:dyDescent="0.3">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row>
    <row r="88" spans="3:33" x14ac:dyDescent="0.3">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row>
    <row r="89" spans="3:33" x14ac:dyDescent="0.3">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row>
    <row r="90" spans="3:33" x14ac:dyDescent="0.3">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row>
    <row r="91" spans="3:33" x14ac:dyDescent="0.3">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row>
    <row r="92" spans="3:33" x14ac:dyDescent="0.3">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row>
    <row r="93" spans="3:33" x14ac:dyDescent="0.3">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row>
    <row r="94" spans="3:33" x14ac:dyDescent="0.3">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row>
    <row r="95" spans="3:33" x14ac:dyDescent="0.3">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row>
    <row r="96" spans="3:33" x14ac:dyDescent="0.3">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row>
    <row r="97" spans="5:33" x14ac:dyDescent="0.3">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row>
  </sheetData>
  <hyperlinks>
    <hyperlink ref="D14" r:id="rId1" display="info@ghgplatform-india.org"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91"/>
  <sheetViews>
    <sheetView workbookViewId="0">
      <selection activeCell="B94" sqref="B94"/>
    </sheetView>
  </sheetViews>
  <sheetFormatPr defaultColWidth="8.85546875" defaultRowHeight="15.75" x14ac:dyDescent="0.25"/>
  <cols>
    <col min="1" max="1" width="5.7109375" style="2" customWidth="1"/>
    <col min="2" max="2" width="66.42578125" style="2" customWidth="1"/>
    <col min="3" max="3" width="15.42578125" style="2" bestFit="1" customWidth="1"/>
    <col min="4" max="4" width="14" style="2" bestFit="1" customWidth="1"/>
    <col min="5" max="6" width="14.28515625" style="2" bestFit="1" customWidth="1"/>
    <col min="7" max="7" width="14" style="2" bestFit="1" customWidth="1"/>
    <col min="8" max="8" width="14.28515625" style="2" bestFit="1" customWidth="1"/>
    <col min="9" max="9" width="14"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74">
        <v>9</v>
      </c>
    </row>
    <row r="9" spans="2:3" x14ac:dyDescent="0.25">
      <c r="B9" s="9" t="s">
        <v>63</v>
      </c>
      <c r="C9" s="74">
        <v>1</v>
      </c>
    </row>
    <row r="10" spans="2:3" x14ac:dyDescent="0.25">
      <c r="B10" s="9" t="s">
        <v>9</v>
      </c>
      <c r="C10" s="74">
        <v>2.2400000000000002</v>
      </c>
    </row>
    <row r="11" spans="2:3" x14ac:dyDescent="0.25">
      <c r="B11" s="5" t="s">
        <v>2</v>
      </c>
      <c r="C11" s="6">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30</v>
      </c>
      <c r="C19" s="23" t="s">
        <v>13</v>
      </c>
      <c r="D19" s="135">
        <v>1245675.761082625</v>
      </c>
      <c r="E19" s="135">
        <v>14052421.333555926</v>
      </c>
      <c r="F19" s="135">
        <v>5247776.5187125001</v>
      </c>
      <c r="G19" s="135">
        <v>1725233.7833703749</v>
      </c>
      <c r="H19" s="135">
        <v>4508416.1034174776</v>
      </c>
      <c r="I19" s="136">
        <v>2616753.9579299511</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30</v>
      </c>
      <c r="C23" s="23" t="s">
        <v>13</v>
      </c>
      <c r="D23" s="137">
        <v>9</v>
      </c>
      <c r="E23" s="137">
        <v>9</v>
      </c>
      <c r="F23" s="137">
        <v>9</v>
      </c>
      <c r="G23" s="137">
        <v>9</v>
      </c>
      <c r="H23" s="137">
        <v>9</v>
      </c>
      <c r="I23" s="137">
        <v>9</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30</v>
      </c>
      <c r="C27" s="39" t="s">
        <v>13</v>
      </c>
      <c r="D27" s="138">
        <f>D19*$D$23*$C$11</f>
        <v>32512137.364256512</v>
      </c>
      <c r="E27" s="138">
        <f>E19*$E$23*$C$11</f>
        <v>366768196.80580962</v>
      </c>
      <c r="F27" s="138">
        <f>F19*$F$23*$C$11</f>
        <v>136966967.13839623</v>
      </c>
      <c r="G27" s="138">
        <f>G19*$G$23*$C$11</f>
        <v>45028601.745966785</v>
      </c>
      <c r="H27" s="138">
        <f>H19*$H$23*$C$11</f>
        <v>117669660.29919617</v>
      </c>
      <c r="I27" s="139">
        <f>I19*$I$23*$C$11</f>
        <v>68297278.301971719</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140">
        <v>0.1</v>
      </c>
      <c r="D31" s="46"/>
      <c r="E31" s="46"/>
      <c r="F31" s="43"/>
      <c r="G31" s="43"/>
      <c r="H31" s="43"/>
      <c r="I31" s="43"/>
    </row>
    <row r="32" spans="2:9" x14ac:dyDescent="0.25">
      <c r="B32" s="47" t="s">
        <v>104</v>
      </c>
      <c r="C32" s="140">
        <v>0</v>
      </c>
      <c r="D32" s="12"/>
      <c r="E32" s="46"/>
      <c r="F32" s="43"/>
      <c r="G32" s="43"/>
      <c r="H32" s="43"/>
      <c r="I32" s="43"/>
    </row>
    <row r="33" spans="2:9" x14ac:dyDescent="0.25">
      <c r="B33" s="47" t="s">
        <v>105</v>
      </c>
      <c r="C33" s="140">
        <v>0.3</v>
      </c>
      <c r="D33" s="12"/>
      <c r="E33" s="46"/>
      <c r="F33" s="43"/>
      <c r="G33" s="43"/>
      <c r="H33" s="43"/>
      <c r="I33" s="43"/>
    </row>
    <row r="34" spans="2:9" x14ac:dyDescent="0.25">
      <c r="B34" s="47" t="s">
        <v>106</v>
      </c>
      <c r="C34" s="140">
        <v>0.8</v>
      </c>
      <c r="D34" s="12"/>
      <c r="E34" s="46"/>
      <c r="F34" s="43"/>
      <c r="G34" s="43"/>
      <c r="H34" s="43"/>
      <c r="I34" s="43"/>
    </row>
    <row r="35" spans="2:9" x14ac:dyDescent="0.25">
      <c r="B35" s="47" t="s">
        <v>107</v>
      </c>
      <c r="C35" s="140">
        <v>0.8</v>
      </c>
      <c r="D35" s="12"/>
      <c r="E35" s="46"/>
      <c r="F35" s="43"/>
      <c r="G35" s="43"/>
      <c r="H35" s="43"/>
      <c r="I35" s="43"/>
    </row>
    <row r="36" spans="2:9" x14ac:dyDescent="0.25">
      <c r="B36" s="47" t="s">
        <v>108</v>
      </c>
      <c r="C36" s="140">
        <v>0.2</v>
      </c>
      <c r="D36" s="12"/>
      <c r="E36" s="46"/>
      <c r="F36" s="43"/>
      <c r="G36" s="43"/>
      <c r="H36" s="43"/>
      <c r="I36" s="43"/>
    </row>
    <row r="37" spans="2:9" x14ac:dyDescent="0.25">
      <c r="B37" s="49" t="s">
        <v>109</v>
      </c>
      <c r="C37" s="139">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141">
        <f>C32</f>
        <v>0</v>
      </c>
    </row>
    <row r="42" spans="2:9" x14ac:dyDescent="0.25">
      <c r="B42" s="9" t="s">
        <v>7</v>
      </c>
      <c r="C42" s="141">
        <f>C36</f>
        <v>0.2</v>
      </c>
    </row>
    <row r="43" spans="2:9" x14ac:dyDescent="0.25">
      <c r="B43" s="9" t="s">
        <v>3</v>
      </c>
      <c r="C43" s="141">
        <f>C35</f>
        <v>0.8</v>
      </c>
    </row>
    <row r="44" spans="2:9" x14ac:dyDescent="0.25">
      <c r="B44" s="9" t="s">
        <v>8</v>
      </c>
      <c r="C44" s="142">
        <f>C35</f>
        <v>0.8</v>
      </c>
    </row>
    <row r="45" spans="2:9" x14ac:dyDescent="0.25">
      <c r="B45" s="9" t="s">
        <v>63</v>
      </c>
      <c r="C45" s="142">
        <f>C32</f>
        <v>0</v>
      </c>
    </row>
    <row r="46" spans="2:9" x14ac:dyDescent="0.25">
      <c r="B46" s="9" t="s">
        <v>9</v>
      </c>
      <c r="C46" s="142">
        <f>C35</f>
        <v>0.8</v>
      </c>
    </row>
    <row r="47" spans="2:9" x14ac:dyDescent="0.25">
      <c r="B47" s="5" t="s">
        <v>2</v>
      </c>
      <c r="C47" s="143">
        <f>C35</f>
        <v>0.8</v>
      </c>
    </row>
    <row r="48" spans="2:9" x14ac:dyDescent="0.25">
      <c r="B48" s="7" t="s">
        <v>14</v>
      </c>
      <c r="C48" s="141">
        <f>C35</f>
        <v>0.8</v>
      </c>
    </row>
    <row r="49" spans="2:9" x14ac:dyDescent="0.25">
      <c r="B49" s="7" t="s">
        <v>97</v>
      </c>
      <c r="C49" s="141">
        <f>C35</f>
        <v>0.8</v>
      </c>
    </row>
    <row r="50" spans="2:9" x14ac:dyDescent="0.25">
      <c r="B50" s="7" t="s">
        <v>10</v>
      </c>
      <c r="C50" s="141">
        <f>C35</f>
        <v>0.8</v>
      </c>
    </row>
    <row r="51" spans="2:9" s="14" customFormat="1" x14ac:dyDescent="0.25">
      <c r="B51" s="7" t="s">
        <v>11</v>
      </c>
      <c r="C51" s="141">
        <f>C32</f>
        <v>0</v>
      </c>
      <c r="D51" s="2"/>
      <c r="E51" s="2"/>
      <c r="F51" s="2"/>
      <c r="G51" s="2"/>
      <c r="H51" s="2"/>
      <c r="I51" s="2"/>
    </row>
    <row r="52" spans="2:9" s="14" customFormat="1" ht="16.5" thickBot="1" x14ac:dyDescent="0.3">
      <c r="B52" s="10" t="s">
        <v>12</v>
      </c>
      <c r="C52" s="144">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141">
        <f t="shared" ref="C60:C71" si="0">C41*$C$56</f>
        <v>0</v>
      </c>
    </row>
    <row r="61" spans="2:9" x14ac:dyDescent="0.25">
      <c r="B61" s="9" t="s">
        <v>7</v>
      </c>
      <c r="C61" s="141">
        <f t="shared" si="0"/>
        <v>0.05</v>
      </c>
    </row>
    <row r="62" spans="2:9" s="14" customFormat="1" x14ac:dyDescent="0.25">
      <c r="B62" s="9" t="s">
        <v>3</v>
      </c>
      <c r="C62" s="141">
        <f t="shared" si="0"/>
        <v>0.2</v>
      </c>
      <c r="D62" s="2"/>
      <c r="E62" s="2"/>
      <c r="F62" s="2"/>
      <c r="G62" s="2"/>
      <c r="H62" s="2"/>
      <c r="I62" s="2"/>
    </row>
    <row r="63" spans="2:9" s="14" customFormat="1" x14ac:dyDescent="0.25">
      <c r="B63" s="9" t="s">
        <v>8</v>
      </c>
      <c r="C63" s="142">
        <f t="shared" si="0"/>
        <v>0.2</v>
      </c>
      <c r="D63" s="2"/>
      <c r="E63" s="2"/>
      <c r="F63" s="2"/>
      <c r="G63" s="2"/>
      <c r="H63" s="2"/>
      <c r="I63" s="2"/>
    </row>
    <row r="64" spans="2:9" x14ac:dyDescent="0.25">
      <c r="B64" s="9" t="s">
        <v>63</v>
      </c>
      <c r="C64" s="142">
        <f t="shared" si="0"/>
        <v>0</v>
      </c>
    </row>
    <row r="65" spans="2:9" x14ac:dyDescent="0.25">
      <c r="B65" s="9" t="s">
        <v>9</v>
      </c>
      <c r="C65" s="142">
        <f t="shared" si="0"/>
        <v>0.2</v>
      </c>
    </row>
    <row r="66" spans="2:9" x14ac:dyDescent="0.25">
      <c r="B66" s="5" t="s">
        <v>2</v>
      </c>
      <c r="C66" s="143">
        <f t="shared" si="0"/>
        <v>0.2</v>
      </c>
    </row>
    <row r="67" spans="2:9" x14ac:dyDescent="0.25">
      <c r="B67" s="7" t="s">
        <v>14</v>
      </c>
      <c r="C67" s="141">
        <f t="shared" si="0"/>
        <v>0.2</v>
      </c>
    </row>
    <row r="68" spans="2:9" x14ac:dyDescent="0.25">
      <c r="B68" s="7" t="s">
        <v>97</v>
      </c>
      <c r="C68" s="141">
        <f t="shared" si="0"/>
        <v>0.2</v>
      </c>
    </row>
    <row r="69" spans="2:9" x14ac:dyDescent="0.25">
      <c r="B69" s="7" t="s">
        <v>10</v>
      </c>
      <c r="C69" s="141">
        <f t="shared" si="0"/>
        <v>0.2</v>
      </c>
    </row>
    <row r="70" spans="2:9" x14ac:dyDescent="0.25">
      <c r="B70" s="7" t="s">
        <v>11</v>
      </c>
      <c r="C70" s="141">
        <f t="shared" si="0"/>
        <v>0</v>
      </c>
    </row>
    <row r="71" spans="2:9" ht="16.5" thickBot="1" x14ac:dyDescent="0.3">
      <c r="B71" s="10" t="s">
        <v>12</v>
      </c>
      <c r="C71" s="144">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30</v>
      </c>
      <c r="C78" s="39" t="s">
        <v>13</v>
      </c>
      <c r="D78" s="145">
        <f t="shared" ref="D78:I78" si="1">((D27-$C$75)*$C$66)/10^9</f>
        <v>6.5024274028513025E-3</v>
      </c>
      <c r="E78" s="145">
        <f t="shared" si="1"/>
        <v>7.3353639291161926E-2</v>
      </c>
      <c r="F78" s="145">
        <f t="shared" si="1"/>
        <v>2.7393393357679249E-2</v>
      </c>
      <c r="G78" s="145">
        <f t="shared" si="1"/>
        <v>9.005720279193356E-3</v>
      </c>
      <c r="H78" s="145">
        <f t="shared" si="1"/>
        <v>2.3533931989839236E-2</v>
      </c>
      <c r="I78" s="146">
        <f t="shared" si="1"/>
        <v>1.3659455590394345E-2</v>
      </c>
    </row>
    <row r="79" spans="2:9" s="64" customFormat="1" x14ac:dyDescent="0.25">
      <c r="B79" s="82"/>
      <c r="C79" s="82"/>
      <c r="D79" s="80"/>
      <c r="E79" s="80"/>
      <c r="F79" s="80"/>
      <c r="G79" s="80"/>
      <c r="H79" s="80"/>
      <c r="I79" s="80"/>
    </row>
    <row r="80" spans="2:9" x14ac:dyDescent="0.25">
      <c r="B80" s="14"/>
      <c r="C80" s="15"/>
    </row>
    <row r="81" spans="2:9" s="19" customFormat="1" x14ac:dyDescent="0.25">
      <c r="B81" s="16" t="s">
        <v>81</v>
      </c>
      <c r="C81" s="17" t="s">
        <v>80</v>
      </c>
      <c r="D81" s="17">
        <v>2007</v>
      </c>
      <c r="E81" s="17">
        <v>2008</v>
      </c>
      <c r="F81" s="17">
        <v>2009</v>
      </c>
      <c r="G81" s="17">
        <v>2010</v>
      </c>
      <c r="H81" s="17">
        <v>2011</v>
      </c>
      <c r="I81" s="18">
        <v>2012</v>
      </c>
    </row>
    <row r="82" spans="2:9" s="64" customFormat="1" x14ac:dyDescent="0.25">
      <c r="B82" s="22" t="s">
        <v>30</v>
      </c>
      <c r="C82" s="23" t="s">
        <v>13</v>
      </c>
      <c r="D82" s="147">
        <v>0.75</v>
      </c>
      <c r="E82" s="147">
        <v>0.75</v>
      </c>
      <c r="F82" s="147">
        <v>0.75</v>
      </c>
      <c r="G82" s="147">
        <v>0.75</v>
      </c>
      <c r="H82" s="147">
        <v>0.75</v>
      </c>
      <c r="I82" s="147">
        <v>0.75</v>
      </c>
    </row>
    <row r="83" spans="2:9" x14ac:dyDescent="0.25">
      <c r="B83" s="68"/>
      <c r="C83" s="69"/>
      <c r="D83" s="33"/>
      <c r="E83" s="33"/>
      <c r="F83" s="33"/>
      <c r="G83" s="33"/>
      <c r="H83" s="33"/>
      <c r="I83" s="33"/>
    </row>
    <row r="84" spans="2:9" x14ac:dyDescent="0.25">
      <c r="B84" s="33"/>
      <c r="C84" s="33"/>
      <c r="D84" s="33"/>
      <c r="E84" s="33"/>
      <c r="F84" s="33"/>
      <c r="G84" s="33"/>
      <c r="H84" s="33"/>
      <c r="I84" s="33"/>
    </row>
    <row r="85" spans="2:9" s="19" customFormat="1" x14ac:dyDescent="0.25">
      <c r="B85" s="16" t="s">
        <v>75</v>
      </c>
      <c r="C85" s="17" t="s">
        <v>77</v>
      </c>
      <c r="D85" s="17">
        <v>2007</v>
      </c>
      <c r="E85" s="17">
        <v>2008</v>
      </c>
      <c r="F85" s="17">
        <v>2009</v>
      </c>
      <c r="G85" s="17">
        <v>2010</v>
      </c>
      <c r="H85" s="17">
        <v>2011</v>
      </c>
      <c r="I85" s="18">
        <v>2012</v>
      </c>
    </row>
    <row r="86" spans="2:9" s="19" customFormat="1" x14ac:dyDescent="0.25">
      <c r="B86" s="22" t="s">
        <v>30</v>
      </c>
      <c r="C86" s="23" t="s">
        <v>13</v>
      </c>
      <c r="D86" s="137">
        <f>D78*(1-$D$82)</f>
        <v>1.6256068507128256E-3</v>
      </c>
      <c r="E86" s="137">
        <f>E78*(1-$E$82)</f>
        <v>1.8338409822790482E-2</v>
      </c>
      <c r="F86" s="137">
        <f>F78*(1-$F$82)</f>
        <v>6.8483483394198123E-3</v>
      </c>
      <c r="G86" s="137">
        <f>G78*(1-$G$82)</f>
        <v>2.251430069798339E-3</v>
      </c>
      <c r="H86" s="137">
        <f>H78*(1-$H$82)</f>
        <v>5.883482997459809E-3</v>
      </c>
      <c r="I86" s="148">
        <f>I78*(1-$I$82)</f>
        <v>3.4148638975985864E-3</v>
      </c>
    </row>
    <row r="87" spans="2:9" s="64" customFormat="1" x14ac:dyDescent="0.25">
      <c r="D87" s="81"/>
      <c r="E87" s="81"/>
      <c r="F87" s="81"/>
      <c r="G87" s="81"/>
      <c r="H87" s="81"/>
      <c r="I87" s="81"/>
    </row>
    <row r="88" spans="2:9" x14ac:dyDescent="0.25">
      <c r="B88" s="33"/>
      <c r="C88" s="33"/>
      <c r="D88" s="33"/>
      <c r="E88" s="33"/>
      <c r="F88" s="33"/>
      <c r="G88" s="33"/>
      <c r="H88" s="33"/>
      <c r="I88" s="33"/>
    </row>
    <row r="89" spans="2:9" s="19" customFormat="1" x14ac:dyDescent="0.25">
      <c r="B89" s="16" t="s">
        <v>87</v>
      </c>
      <c r="C89" s="17" t="s">
        <v>77</v>
      </c>
      <c r="D89" s="17">
        <v>2007</v>
      </c>
      <c r="E89" s="17">
        <v>2008</v>
      </c>
      <c r="F89" s="17">
        <v>2009</v>
      </c>
      <c r="G89" s="17">
        <v>2010</v>
      </c>
      <c r="H89" s="17">
        <v>2011</v>
      </c>
      <c r="I89" s="18">
        <v>2012</v>
      </c>
    </row>
    <row r="90" spans="2:9" s="71" customFormat="1" x14ac:dyDescent="0.25">
      <c r="B90" s="22" t="s">
        <v>30</v>
      </c>
      <c r="C90" s="23" t="s">
        <v>13</v>
      </c>
      <c r="D90" s="145">
        <f>D86*21</f>
        <v>3.4137743864969337E-2</v>
      </c>
      <c r="E90" s="145">
        <f t="shared" ref="E90:G90" si="2">E86*21</f>
        <v>0.38510660627860011</v>
      </c>
      <c r="F90" s="145">
        <f>F86*21</f>
        <v>0.14381531512781606</v>
      </c>
      <c r="G90" s="145">
        <f t="shared" si="2"/>
        <v>4.7280031465765121E-2</v>
      </c>
      <c r="H90" s="145">
        <f>H86*21</f>
        <v>0.12355314294665599</v>
      </c>
      <c r="I90" s="146">
        <f>I86*21</f>
        <v>7.171214184957031E-2</v>
      </c>
    </row>
    <row r="91" spans="2:9"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91"/>
  <sheetViews>
    <sheetView topLeftCell="A67" workbookViewId="0">
      <selection activeCell="E93" sqref="E93"/>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4.285156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8">
        <v>9</v>
      </c>
    </row>
    <row r="9" spans="2:3" x14ac:dyDescent="0.25">
      <c r="B9" s="9" t="s">
        <v>63</v>
      </c>
      <c r="C9" s="8">
        <v>1</v>
      </c>
    </row>
    <row r="10" spans="2:3" x14ac:dyDescent="0.25">
      <c r="B10" s="9" t="s">
        <v>9</v>
      </c>
      <c r="C10" s="8">
        <v>2.2400000000000002</v>
      </c>
    </row>
    <row r="11" spans="2:3" x14ac:dyDescent="0.25">
      <c r="B11" s="9" t="s">
        <v>2</v>
      </c>
      <c r="C11" s="8">
        <v>2.9</v>
      </c>
    </row>
    <row r="12" spans="2:3" x14ac:dyDescent="0.25">
      <c r="B12" s="5" t="s">
        <v>14</v>
      </c>
      <c r="C12" s="6">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31</v>
      </c>
      <c r="C19" s="23" t="s">
        <v>13</v>
      </c>
      <c r="D19" s="135">
        <v>3581750.0000000005</v>
      </c>
      <c r="E19" s="135">
        <v>4211500</v>
      </c>
      <c r="F19" s="135">
        <v>4493500</v>
      </c>
      <c r="G19" s="135">
        <v>4792250</v>
      </c>
      <c r="H19" s="135">
        <v>5352500</v>
      </c>
      <c r="I19" s="136">
        <v>5839500</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31</v>
      </c>
      <c r="C23" s="23" t="s">
        <v>13</v>
      </c>
      <c r="D23" s="83">
        <v>11.7</v>
      </c>
      <c r="E23" s="83">
        <v>11.7</v>
      </c>
      <c r="F23" s="83">
        <v>11.7</v>
      </c>
      <c r="G23" s="83">
        <v>11.7</v>
      </c>
      <c r="H23" s="83">
        <v>11.7</v>
      </c>
      <c r="I23" s="83">
        <v>11.7</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31</v>
      </c>
      <c r="C27" s="39" t="s">
        <v>13</v>
      </c>
      <c r="D27" s="138">
        <f>D19*$D$23*$C$12</f>
        <v>171816547.5</v>
      </c>
      <c r="E27" s="138">
        <f>E19*$E$23*$C$12</f>
        <v>202025654.99999997</v>
      </c>
      <c r="F27" s="138">
        <f>F19*$F$23*$C$12</f>
        <v>215553194.99999997</v>
      </c>
      <c r="G27" s="138">
        <f>G19*$G$23*$C$12</f>
        <v>229884232.49999997</v>
      </c>
      <c r="H27" s="138">
        <f>H19*$H$23*$C$12</f>
        <v>256759424.99999994</v>
      </c>
      <c r="I27" s="139">
        <f>I19*$I$23*$C$12</f>
        <v>280120815</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140">
        <v>0.1</v>
      </c>
      <c r="D31" s="46"/>
      <c r="E31" s="46"/>
      <c r="F31" s="43"/>
      <c r="G31" s="43"/>
      <c r="H31" s="43"/>
      <c r="I31" s="43"/>
    </row>
    <row r="32" spans="2:9" x14ac:dyDescent="0.25">
      <c r="B32" s="47" t="s">
        <v>104</v>
      </c>
      <c r="C32" s="140">
        <v>0</v>
      </c>
      <c r="D32" s="12"/>
      <c r="E32" s="46"/>
      <c r="F32" s="43"/>
      <c r="G32" s="43"/>
      <c r="H32" s="43"/>
      <c r="I32" s="43"/>
    </row>
    <row r="33" spans="2:9" x14ac:dyDescent="0.25">
      <c r="B33" s="47" t="s">
        <v>105</v>
      </c>
      <c r="C33" s="140">
        <v>0.3</v>
      </c>
      <c r="D33" s="12"/>
      <c r="E33" s="46"/>
      <c r="F33" s="43"/>
      <c r="G33" s="43"/>
      <c r="H33" s="43"/>
      <c r="I33" s="43"/>
    </row>
    <row r="34" spans="2:9" x14ac:dyDescent="0.25">
      <c r="B34" s="47" t="s">
        <v>106</v>
      </c>
      <c r="C34" s="140">
        <v>0.8</v>
      </c>
      <c r="D34" s="12"/>
      <c r="E34" s="46"/>
      <c r="F34" s="43"/>
      <c r="G34" s="43"/>
      <c r="H34" s="43"/>
      <c r="I34" s="43"/>
    </row>
    <row r="35" spans="2:9" x14ac:dyDescent="0.25">
      <c r="B35" s="47" t="s">
        <v>107</v>
      </c>
      <c r="C35" s="140">
        <v>0.8</v>
      </c>
      <c r="D35" s="12"/>
      <c r="E35" s="46"/>
      <c r="F35" s="43"/>
      <c r="G35" s="43"/>
      <c r="H35" s="43"/>
      <c r="I35" s="43"/>
    </row>
    <row r="36" spans="2:9" x14ac:dyDescent="0.25">
      <c r="B36" s="47" t="s">
        <v>108</v>
      </c>
      <c r="C36" s="140">
        <v>0.2</v>
      </c>
      <c r="D36" s="12"/>
      <c r="E36" s="46"/>
      <c r="F36" s="43"/>
      <c r="G36" s="43"/>
      <c r="H36" s="43"/>
      <c r="I36" s="43"/>
    </row>
    <row r="37" spans="2:9" x14ac:dyDescent="0.25">
      <c r="B37" s="49" t="s">
        <v>109</v>
      </c>
      <c r="C37" s="139">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8">
        <f>C32</f>
        <v>0</v>
      </c>
    </row>
    <row r="42" spans="2:9" x14ac:dyDescent="0.25">
      <c r="B42" s="9" t="s">
        <v>7</v>
      </c>
      <c r="C42" s="8">
        <f>C36</f>
        <v>0.2</v>
      </c>
    </row>
    <row r="43" spans="2:9" x14ac:dyDescent="0.25">
      <c r="B43" s="9" t="s">
        <v>3</v>
      </c>
      <c r="C43" s="8">
        <f>C35</f>
        <v>0.8</v>
      </c>
    </row>
    <row r="44" spans="2:9" x14ac:dyDescent="0.25">
      <c r="B44" s="9" t="s">
        <v>8</v>
      </c>
      <c r="C44" s="8">
        <f>C35</f>
        <v>0.8</v>
      </c>
    </row>
    <row r="45" spans="2:9" x14ac:dyDescent="0.25">
      <c r="B45" s="9" t="s">
        <v>63</v>
      </c>
      <c r="C45" s="8">
        <f>C32</f>
        <v>0</v>
      </c>
    </row>
    <row r="46" spans="2:9" x14ac:dyDescent="0.25">
      <c r="B46" s="9" t="s">
        <v>9</v>
      </c>
      <c r="C46" s="8">
        <f>C35</f>
        <v>0.8</v>
      </c>
    </row>
    <row r="47" spans="2:9" x14ac:dyDescent="0.25">
      <c r="B47" s="9" t="s">
        <v>2</v>
      </c>
      <c r="C47" s="8">
        <f>C35</f>
        <v>0.8</v>
      </c>
    </row>
    <row r="48" spans="2:9" x14ac:dyDescent="0.25">
      <c r="B48" s="5" t="s">
        <v>14</v>
      </c>
      <c r="C48" s="6">
        <f>C35</f>
        <v>0.8</v>
      </c>
    </row>
    <row r="49" spans="2:9" x14ac:dyDescent="0.25">
      <c r="B49" s="7" t="s">
        <v>97</v>
      </c>
      <c r="C49" s="8">
        <f>C35</f>
        <v>0.8</v>
      </c>
    </row>
    <row r="50" spans="2:9" x14ac:dyDescent="0.25">
      <c r="B50" s="7" t="s">
        <v>10</v>
      </c>
      <c r="C50" s="8">
        <f>C35</f>
        <v>0.8</v>
      </c>
    </row>
    <row r="51" spans="2:9" s="14" customFormat="1" x14ac:dyDescent="0.25">
      <c r="B51" s="7" t="s">
        <v>11</v>
      </c>
      <c r="C51" s="8">
        <f>C32</f>
        <v>0</v>
      </c>
      <c r="D51" s="2"/>
      <c r="E51" s="2"/>
      <c r="F51" s="2"/>
      <c r="G51" s="2"/>
      <c r="H51" s="2"/>
      <c r="I51" s="2"/>
    </row>
    <row r="52" spans="2:9" s="14" customFormat="1" ht="16.5" thickBot="1" x14ac:dyDescent="0.3">
      <c r="B52" s="10" t="s">
        <v>12</v>
      </c>
      <c r="C52" s="11">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8">
        <f t="shared" ref="C60:C71" si="0">C41*$C$56</f>
        <v>0</v>
      </c>
    </row>
    <row r="61" spans="2:9" x14ac:dyDescent="0.25">
      <c r="B61" s="9" t="s">
        <v>7</v>
      </c>
      <c r="C61" s="8">
        <f t="shared" si="0"/>
        <v>0.05</v>
      </c>
    </row>
    <row r="62" spans="2:9" s="14" customFormat="1" x14ac:dyDescent="0.25">
      <c r="B62" s="9" t="s">
        <v>3</v>
      </c>
      <c r="C62" s="8">
        <f t="shared" si="0"/>
        <v>0.2</v>
      </c>
      <c r="D62" s="2"/>
      <c r="E62" s="2"/>
      <c r="F62" s="2"/>
      <c r="G62" s="2"/>
      <c r="H62" s="2"/>
      <c r="I62" s="2"/>
    </row>
    <row r="63" spans="2:9" s="14" customFormat="1" x14ac:dyDescent="0.25">
      <c r="B63" s="9" t="s">
        <v>8</v>
      </c>
      <c r="C63" s="8">
        <f t="shared" si="0"/>
        <v>0.2</v>
      </c>
      <c r="D63" s="2"/>
      <c r="E63" s="2"/>
      <c r="F63" s="2"/>
      <c r="G63" s="2"/>
      <c r="H63" s="2"/>
      <c r="I63" s="2"/>
    </row>
    <row r="64" spans="2:9" x14ac:dyDescent="0.25">
      <c r="B64" s="9" t="s">
        <v>63</v>
      </c>
      <c r="C64" s="8">
        <f t="shared" si="0"/>
        <v>0</v>
      </c>
    </row>
    <row r="65" spans="2:9" x14ac:dyDescent="0.25">
      <c r="B65" s="9" t="s">
        <v>9</v>
      </c>
      <c r="C65" s="8">
        <f t="shared" si="0"/>
        <v>0.2</v>
      </c>
    </row>
    <row r="66" spans="2:9" x14ac:dyDescent="0.25">
      <c r="B66" s="9" t="s">
        <v>2</v>
      </c>
      <c r="C66" s="8">
        <f t="shared" si="0"/>
        <v>0.2</v>
      </c>
    </row>
    <row r="67" spans="2:9" x14ac:dyDescent="0.25">
      <c r="B67" s="5" t="s">
        <v>14</v>
      </c>
      <c r="C67" s="6">
        <f t="shared" si="0"/>
        <v>0.2</v>
      </c>
    </row>
    <row r="68" spans="2:9" x14ac:dyDescent="0.25">
      <c r="B68" s="7" t="s">
        <v>97</v>
      </c>
      <c r="C68" s="8">
        <f t="shared" si="0"/>
        <v>0.2</v>
      </c>
    </row>
    <row r="69" spans="2:9" x14ac:dyDescent="0.25">
      <c r="B69" s="7" t="s">
        <v>10</v>
      </c>
      <c r="C69" s="8">
        <f t="shared" si="0"/>
        <v>0.2</v>
      </c>
    </row>
    <row r="70" spans="2:9" x14ac:dyDescent="0.25">
      <c r="B70" s="7" t="s">
        <v>11</v>
      </c>
      <c r="C70" s="8">
        <f t="shared" si="0"/>
        <v>0</v>
      </c>
    </row>
    <row r="71" spans="2:9" ht="16.5" thickBot="1" x14ac:dyDescent="0.3">
      <c r="B71" s="10" t="s">
        <v>12</v>
      </c>
      <c r="C71" s="11">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31</v>
      </c>
      <c r="C78" s="39" t="s">
        <v>13</v>
      </c>
      <c r="D78" s="145">
        <f t="shared" ref="D78:I78" si="1">((D27-$C$75)*$C$67)/10^9</f>
        <v>3.4363309430000002E-2</v>
      </c>
      <c r="E78" s="145">
        <f t="shared" si="1"/>
        <v>4.0405130929999998E-2</v>
      </c>
      <c r="F78" s="145">
        <f t="shared" si="1"/>
        <v>4.311063893E-2</v>
      </c>
      <c r="G78" s="145">
        <f t="shared" si="1"/>
        <v>4.5976846430000003E-2</v>
      </c>
      <c r="H78" s="145">
        <f t="shared" si="1"/>
        <v>5.1351884929999994E-2</v>
      </c>
      <c r="I78" s="146">
        <f t="shared" si="1"/>
        <v>5.6024162930000003E-2</v>
      </c>
    </row>
    <row r="79" spans="2:9" s="64" customFormat="1" x14ac:dyDescent="0.25">
      <c r="B79" s="82"/>
      <c r="C79" s="82"/>
      <c r="D79" s="80"/>
      <c r="E79" s="80"/>
      <c r="F79" s="80"/>
      <c r="G79" s="80"/>
      <c r="H79" s="80"/>
      <c r="I79" s="80"/>
    </row>
    <row r="80" spans="2:9" x14ac:dyDescent="0.25">
      <c r="B80" s="14"/>
      <c r="C80" s="15"/>
    </row>
    <row r="81" spans="2:9" s="19" customFormat="1" x14ac:dyDescent="0.25">
      <c r="B81" s="16" t="s">
        <v>79</v>
      </c>
      <c r="C81" s="17" t="s">
        <v>80</v>
      </c>
      <c r="D81" s="17">
        <v>2007</v>
      </c>
      <c r="E81" s="17">
        <v>2008</v>
      </c>
      <c r="F81" s="17">
        <v>2009</v>
      </c>
      <c r="G81" s="17">
        <v>2010</v>
      </c>
      <c r="H81" s="17">
        <v>2011</v>
      </c>
      <c r="I81" s="18">
        <v>2012</v>
      </c>
    </row>
    <row r="82" spans="2:9" s="64" customFormat="1" x14ac:dyDescent="0.25">
      <c r="B82" s="22" t="s">
        <v>31</v>
      </c>
      <c r="C82" s="23" t="s">
        <v>13</v>
      </c>
      <c r="D82" s="66">
        <v>0</v>
      </c>
      <c r="E82" s="66">
        <v>0</v>
      </c>
      <c r="F82" s="66">
        <v>0</v>
      </c>
      <c r="G82" s="66">
        <v>0</v>
      </c>
      <c r="H82" s="66">
        <v>0</v>
      </c>
      <c r="I82" s="66">
        <v>0</v>
      </c>
    </row>
    <row r="83" spans="2:9" x14ac:dyDescent="0.25">
      <c r="B83" s="68"/>
      <c r="C83" s="69"/>
      <c r="D83" s="33"/>
      <c r="E83" s="33"/>
      <c r="F83" s="33"/>
      <c r="G83" s="33"/>
      <c r="H83" s="33"/>
      <c r="I83" s="33"/>
    </row>
    <row r="84" spans="2:9" x14ac:dyDescent="0.25">
      <c r="B84" s="33"/>
      <c r="C84" s="33"/>
      <c r="D84" s="33"/>
      <c r="E84" s="33"/>
      <c r="F84" s="33"/>
      <c r="G84" s="33"/>
      <c r="H84" s="33"/>
      <c r="I84" s="33"/>
    </row>
    <row r="85" spans="2:9" s="19" customFormat="1" x14ac:dyDescent="0.25">
      <c r="B85" s="16" t="s">
        <v>75</v>
      </c>
      <c r="C85" s="17" t="s">
        <v>77</v>
      </c>
      <c r="D85" s="17">
        <v>2007</v>
      </c>
      <c r="E85" s="17">
        <v>2008</v>
      </c>
      <c r="F85" s="17">
        <v>2009</v>
      </c>
      <c r="G85" s="17">
        <v>2010</v>
      </c>
      <c r="H85" s="17">
        <v>2011</v>
      </c>
      <c r="I85" s="18">
        <v>2012</v>
      </c>
    </row>
    <row r="86" spans="2:9" s="19" customFormat="1" x14ac:dyDescent="0.25">
      <c r="B86" s="22" t="s">
        <v>31</v>
      </c>
      <c r="C86" s="23" t="s">
        <v>13</v>
      </c>
      <c r="D86" s="137">
        <f>D78*(1-$D$82)</f>
        <v>3.4363309430000002E-2</v>
      </c>
      <c r="E86" s="137">
        <f>E78*(1-$E$82)</f>
        <v>4.0405130929999998E-2</v>
      </c>
      <c r="F86" s="137">
        <f>F78*(1-$F$82)</f>
        <v>4.311063893E-2</v>
      </c>
      <c r="G86" s="137">
        <f>G78*(1-$G$82)</f>
        <v>4.5976846430000003E-2</v>
      </c>
      <c r="H86" s="137">
        <f>H78*(1-$H$82)</f>
        <v>5.1351884929999994E-2</v>
      </c>
      <c r="I86" s="150">
        <f>I78*(1-$I$82)</f>
        <v>5.6024162930000003E-2</v>
      </c>
    </row>
    <row r="87" spans="2:9" s="64" customFormat="1" x14ac:dyDescent="0.25">
      <c r="D87" s="189"/>
      <c r="E87" s="189"/>
      <c r="F87" s="189"/>
      <c r="G87" s="189"/>
      <c r="H87" s="189"/>
      <c r="I87" s="189"/>
    </row>
    <row r="88" spans="2:9" x14ac:dyDescent="0.25">
      <c r="B88" s="33"/>
      <c r="C88" s="33"/>
      <c r="D88" s="33"/>
      <c r="E88" s="33"/>
      <c r="F88" s="33"/>
      <c r="G88" s="33"/>
      <c r="H88" s="33"/>
      <c r="I88" s="33"/>
    </row>
    <row r="89" spans="2:9" s="19" customFormat="1" x14ac:dyDescent="0.25">
      <c r="B89" s="16" t="s">
        <v>86</v>
      </c>
      <c r="C89" s="17" t="s">
        <v>77</v>
      </c>
      <c r="D89" s="17">
        <v>2007</v>
      </c>
      <c r="E89" s="17">
        <v>2008</v>
      </c>
      <c r="F89" s="17">
        <v>2009</v>
      </c>
      <c r="G89" s="17">
        <v>2010</v>
      </c>
      <c r="H89" s="17">
        <v>2011</v>
      </c>
      <c r="I89" s="18">
        <v>2012</v>
      </c>
    </row>
    <row r="90" spans="2:9" s="71" customFormat="1" x14ac:dyDescent="0.25">
      <c r="B90" s="22" t="s">
        <v>31</v>
      </c>
      <c r="C90" s="23" t="s">
        <v>13</v>
      </c>
      <c r="D90" s="145">
        <f>D86*21</f>
        <v>0.72162949803000009</v>
      </c>
      <c r="E90" s="145">
        <f t="shared" ref="E90:I90" si="2">E86*21</f>
        <v>0.84850774952999997</v>
      </c>
      <c r="F90" s="145">
        <f>F86*21</f>
        <v>0.90532341753000001</v>
      </c>
      <c r="G90" s="145">
        <f t="shared" si="2"/>
        <v>0.96551377503000002</v>
      </c>
      <c r="H90" s="145">
        <f>H86*21</f>
        <v>1.0783895835299999</v>
      </c>
      <c r="I90" s="146">
        <f t="shared" si="2"/>
        <v>1.17650742153</v>
      </c>
    </row>
    <row r="91" spans="2:9"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92"/>
  <sheetViews>
    <sheetView topLeftCell="B82" workbookViewId="0">
      <selection activeCell="F74" sqref="F74"/>
    </sheetView>
  </sheetViews>
  <sheetFormatPr defaultColWidth="8.85546875" defaultRowHeight="15.75" x14ac:dyDescent="0.25"/>
  <cols>
    <col min="1" max="1" width="5.7109375" style="2" customWidth="1"/>
    <col min="2" max="2" width="66.42578125" style="2" customWidth="1"/>
    <col min="3" max="3" width="15.7109375" style="2" bestFit="1" customWidth="1"/>
    <col min="4" max="5" width="16.140625" style="2" bestFit="1" customWidth="1"/>
    <col min="6" max="7" width="17.140625" style="2" bestFit="1" customWidth="1"/>
    <col min="8" max="9" width="15.425781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8">
        <v>9</v>
      </c>
    </row>
    <row r="9" spans="2:3" x14ac:dyDescent="0.25">
      <c r="B9" s="9" t="s">
        <v>63</v>
      </c>
      <c r="C9" s="8">
        <v>1</v>
      </c>
    </row>
    <row r="10" spans="2:3" x14ac:dyDescent="0.25">
      <c r="B10" s="9" t="s">
        <v>9</v>
      </c>
      <c r="C10" s="8">
        <v>2.2400000000000002</v>
      </c>
    </row>
    <row r="11" spans="2:3" x14ac:dyDescent="0.25">
      <c r="B11" s="9" t="s">
        <v>2</v>
      </c>
      <c r="C11" s="8">
        <v>2.9</v>
      </c>
    </row>
    <row r="12" spans="2:3" x14ac:dyDescent="0.25">
      <c r="B12" s="9" t="s">
        <v>14</v>
      </c>
      <c r="C12" s="8">
        <v>4.0999999999999996</v>
      </c>
    </row>
    <row r="13" spans="2:3" x14ac:dyDescent="0.25">
      <c r="B13" s="5" t="s">
        <v>97</v>
      </c>
      <c r="C13" s="6">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32</v>
      </c>
      <c r="C19" s="23" t="s">
        <v>13</v>
      </c>
      <c r="D19" s="135">
        <v>8491262.8833791558</v>
      </c>
      <c r="E19" s="135">
        <v>22121546.732842039</v>
      </c>
      <c r="F19" s="135">
        <v>109043317.36224586</v>
      </c>
      <c r="G19" s="135">
        <v>56205977.35225416</v>
      </c>
      <c r="H19" s="135">
        <v>95220946.058020562</v>
      </c>
      <c r="I19" s="136">
        <v>34122740.045825332</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32</v>
      </c>
      <c r="C23" s="23" t="s">
        <v>13</v>
      </c>
      <c r="D23" s="83">
        <v>3.7</v>
      </c>
      <c r="E23" s="83">
        <v>3.7</v>
      </c>
      <c r="F23" s="83">
        <v>3.7</v>
      </c>
      <c r="G23" s="83">
        <v>3.7</v>
      </c>
      <c r="H23" s="83">
        <v>3.7</v>
      </c>
      <c r="I23" s="84">
        <v>3.7</v>
      </c>
    </row>
    <row r="24" spans="2:9" s="19" customFormat="1" x14ac:dyDescent="0.25">
      <c r="B24" s="26"/>
      <c r="C24" s="27"/>
      <c r="D24" s="85"/>
      <c r="E24" s="85"/>
      <c r="F24" s="85"/>
      <c r="G24" s="85"/>
      <c r="H24" s="85"/>
      <c r="I24" s="85"/>
    </row>
    <row r="25" spans="2:9" s="19" customFormat="1" x14ac:dyDescent="0.25">
      <c r="B25" s="26"/>
      <c r="C25" s="27"/>
      <c r="D25" s="32"/>
      <c r="E25" s="32"/>
      <c r="F25" s="32"/>
      <c r="G25" s="32"/>
      <c r="H25" s="32"/>
      <c r="I25" s="32"/>
    </row>
    <row r="26" spans="2:9" x14ac:dyDescent="0.25">
      <c r="B26" s="33"/>
      <c r="C26" s="33"/>
      <c r="D26" s="33"/>
      <c r="E26" s="33"/>
      <c r="F26" s="33"/>
      <c r="G26" s="33"/>
      <c r="H26" s="33"/>
      <c r="I26" s="33"/>
    </row>
    <row r="27" spans="2:9" s="19" customFormat="1" ht="18.75" x14ac:dyDescent="0.25">
      <c r="B27" s="16" t="s">
        <v>118</v>
      </c>
      <c r="C27" s="17" t="s">
        <v>16</v>
      </c>
      <c r="D27" s="17">
        <v>2007</v>
      </c>
      <c r="E27" s="17">
        <v>2008</v>
      </c>
      <c r="F27" s="17">
        <v>2009</v>
      </c>
      <c r="G27" s="17">
        <v>2010</v>
      </c>
      <c r="H27" s="17">
        <v>2011</v>
      </c>
      <c r="I27" s="18">
        <v>2012</v>
      </c>
    </row>
    <row r="28" spans="2:9" s="19" customFormat="1" x14ac:dyDescent="0.25">
      <c r="B28" s="38" t="s">
        <v>32</v>
      </c>
      <c r="C28" s="39" t="s">
        <v>13</v>
      </c>
      <c r="D28" s="138">
        <f>D19*$D$23*$C$13</f>
        <v>282759054.01652592</v>
      </c>
      <c r="E28" s="138">
        <f>E19*$E$23*$C$13</f>
        <v>736647506.20363998</v>
      </c>
      <c r="F28" s="138">
        <f>F19*$F$23*$C$13</f>
        <v>3631142468.1627874</v>
      </c>
      <c r="G28" s="138">
        <f>G19*$G$23*$C$13</f>
        <v>1871659045.8300638</v>
      </c>
      <c r="H28" s="138">
        <f>H19*$H$23*$C$13</f>
        <v>3170857503.7320848</v>
      </c>
      <c r="I28" s="139">
        <f>I19*$I$23*$C$13</f>
        <v>1136287243.5259836</v>
      </c>
    </row>
    <row r="29" spans="2:9" x14ac:dyDescent="0.25">
      <c r="D29" s="46"/>
      <c r="E29" s="46"/>
      <c r="F29" s="46"/>
      <c r="G29" s="46"/>
      <c r="H29" s="46"/>
      <c r="I29" s="46"/>
    </row>
    <row r="30" spans="2:9" x14ac:dyDescent="0.25">
      <c r="B30" s="15"/>
      <c r="C30" s="15"/>
      <c r="D30" s="51"/>
      <c r="E30" s="51"/>
      <c r="F30" s="51"/>
      <c r="G30" s="51"/>
      <c r="H30" s="51"/>
      <c r="I30" s="51"/>
    </row>
    <row r="31" spans="2:9" ht="31.5" x14ac:dyDescent="0.25">
      <c r="B31" s="44" t="s">
        <v>101</v>
      </c>
      <c r="C31" s="45" t="s">
        <v>102</v>
      </c>
      <c r="D31" s="26"/>
      <c r="E31" s="26"/>
      <c r="F31" s="46"/>
      <c r="G31" s="46"/>
      <c r="H31" s="46"/>
      <c r="I31" s="46"/>
    </row>
    <row r="32" spans="2:9" x14ac:dyDescent="0.25">
      <c r="B32" s="47" t="s">
        <v>103</v>
      </c>
      <c r="C32" s="140">
        <v>0.1</v>
      </c>
      <c r="D32" s="46"/>
      <c r="E32" s="46"/>
      <c r="F32" s="43"/>
      <c r="G32" s="43"/>
      <c r="H32" s="43"/>
      <c r="I32" s="43"/>
    </row>
    <row r="33" spans="2:9" x14ac:dyDescent="0.25">
      <c r="B33" s="47" t="s">
        <v>104</v>
      </c>
      <c r="C33" s="140">
        <v>0</v>
      </c>
      <c r="D33" s="12"/>
      <c r="E33" s="46"/>
      <c r="F33" s="43"/>
      <c r="G33" s="43"/>
      <c r="H33" s="43"/>
      <c r="I33" s="43"/>
    </row>
    <row r="34" spans="2:9" x14ac:dyDescent="0.25">
      <c r="B34" s="47" t="s">
        <v>105</v>
      </c>
      <c r="C34" s="140">
        <v>0.3</v>
      </c>
      <c r="D34" s="12"/>
      <c r="E34" s="46"/>
      <c r="F34" s="43"/>
      <c r="G34" s="43"/>
      <c r="H34" s="43"/>
      <c r="I34" s="43"/>
    </row>
    <row r="35" spans="2:9" x14ac:dyDescent="0.25">
      <c r="B35" s="47" t="s">
        <v>106</v>
      </c>
      <c r="C35" s="140">
        <v>0.8</v>
      </c>
      <c r="D35" s="12"/>
      <c r="E35" s="46"/>
      <c r="F35" s="43"/>
      <c r="G35" s="43"/>
      <c r="H35" s="43"/>
      <c r="I35" s="43"/>
    </row>
    <row r="36" spans="2:9" x14ac:dyDescent="0.25">
      <c r="B36" s="47" t="s">
        <v>107</v>
      </c>
      <c r="C36" s="140">
        <v>0.8</v>
      </c>
      <c r="D36" s="12"/>
      <c r="E36" s="46"/>
      <c r="F36" s="43"/>
      <c r="G36" s="43"/>
      <c r="H36" s="43"/>
      <c r="I36" s="43"/>
    </row>
    <row r="37" spans="2:9" x14ac:dyDescent="0.25">
      <c r="B37" s="47" t="s">
        <v>108</v>
      </c>
      <c r="C37" s="140">
        <v>0.2</v>
      </c>
      <c r="D37" s="12"/>
      <c r="E37" s="46"/>
      <c r="F37" s="43"/>
      <c r="G37" s="43"/>
      <c r="H37" s="43"/>
      <c r="I37" s="43"/>
    </row>
    <row r="38" spans="2:9" x14ac:dyDescent="0.25">
      <c r="B38" s="49" t="s">
        <v>109</v>
      </c>
      <c r="C38" s="139">
        <v>0.8</v>
      </c>
      <c r="D38" s="12"/>
      <c r="E38" s="46"/>
      <c r="F38" s="43"/>
      <c r="G38" s="43"/>
      <c r="H38" s="43"/>
      <c r="I38" s="43"/>
    </row>
    <row r="39" spans="2:9" x14ac:dyDescent="0.25">
      <c r="B39" s="78"/>
      <c r="C39" s="79"/>
      <c r="D39" s="12"/>
      <c r="E39" s="46"/>
      <c r="F39" s="43"/>
      <c r="G39" s="43"/>
      <c r="H39" s="43"/>
      <c r="I39" s="43"/>
    </row>
    <row r="40" spans="2:9" ht="16.5" thickBot="1" x14ac:dyDescent="0.3">
      <c r="B40" s="78"/>
      <c r="C40" s="79"/>
      <c r="D40" s="12"/>
      <c r="E40" s="46"/>
      <c r="F40" s="43"/>
      <c r="G40" s="43"/>
      <c r="H40" s="43"/>
      <c r="I40" s="43"/>
    </row>
    <row r="41" spans="2:9" x14ac:dyDescent="0.25">
      <c r="B41" s="204" t="s">
        <v>110</v>
      </c>
      <c r="C41" s="205"/>
    </row>
    <row r="42" spans="2:9" x14ac:dyDescent="0.25">
      <c r="B42" s="9" t="s">
        <v>6</v>
      </c>
      <c r="C42" s="8">
        <f>C33</f>
        <v>0</v>
      </c>
    </row>
    <row r="43" spans="2:9" x14ac:dyDescent="0.25">
      <c r="B43" s="9" t="s">
        <v>7</v>
      </c>
      <c r="C43" s="8">
        <f>C37</f>
        <v>0.2</v>
      </c>
    </row>
    <row r="44" spans="2:9" x14ac:dyDescent="0.25">
      <c r="B44" s="9" t="s">
        <v>3</v>
      </c>
      <c r="C44" s="8">
        <f>C36</f>
        <v>0.8</v>
      </c>
    </row>
    <row r="45" spans="2:9" x14ac:dyDescent="0.25">
      <c r="B45" s="9" t="s">
        <v>8</v>
      </c>
      <c r="C45" s="8">
        <f>C36</f>
        <v>0.8</v>
      </c>
    </row>
    <row r="46" spans="2:9" x14ac:dyDescent="0.25">
      <c r="B46" s="9" t="s">
        <v>63</v>
      </c>
      <c r="C46" s="8">
        <f>C33</f>
        <v>0</v>
      </c>
    </row>
    <row r="47" spans="2:9" x14ac:dyDescent="0.25">
      <c r="B47" s="9" t="s">
        <v>9</v>
      </c>
      <c r="C47" s="8">
        <f>C36</f>
        <v>0.8</v>
      </c>
    </row>
    <row r="48" spans="2:9" x14ac:dyDescent="0.25">
      <c r="B48" s="9" t="s">
        <v>2</v>
      </c>
      <c r="C48" s="8">
        <f>C36</f>
        <v>0.8</v>
      </c>
    </row>
    <row r="49" spans="2:9" x14ac:dyDescent="0.25">
      <c r="B49" s="9" t="s">
        <v>14</v>
      </c>
      <c r="C49" s="74">
        <f>C36</f>
        <v>0.8</v>
      </c>
    </row>
    <row r="50" spans="2:9" x14ac:dyDescent="0.25">
      <c r="B50" s="5" t="s">
        <v>97</v>
      </c>
      <c r="C50" s="6">
        <f>C36</f>
        <v>0.8</v>
      </c>
    </row>
    <row r="51" spans="2:9" x14ac:dyDescent="0.25">
      <c r="B51" s="7" t="s">
        <v>10</v>
      </c>
      <c r="C51" s="8">
        <f>C36</f>
        <v>0.8</v>
      </c>
    </row>
    <row r="52" spans="2:9" s="14" customFormat="1" x14ac:dyDescent="0.25">
      <c r="B52" s="7" t="s">
        <v>11</v>
      </c>
      <c r="C52" s="8">
        <f>C33</f>
        <v>0</v>
      </c>
      <c r="D52" s="2"/>
      <c r="E52" s="2"/>
      <c r="F52" s="2"/>
      <c r="G52" s="2"/>
      <c r="H52" s="2"/>
      <c r="I52" s="2"/>
    </row>
    <row r="53" spans="2:9" s="14" customFormat="1" ht="16.5" thickBot="1" x14ac:dyDescent="0.3">
      <c r="B53" s="10" t="s">
        <v>12</v>
      </c>
      <c r="C53" s="11">
        <f>C37</f>
        <v>0.2</v>
      </c>
      <c r="D53" s="2"/>
      <c r="E53" s="2"/>
      <c r="F53" s="2"/>
      <c r="G53" s="2"/>
      <c r="H53" s="2"/>
      <c r="I53" s="2"/>
    </row>
    <row r="54" spans="2:9" x14ac:dyDescent="0.25">
      <c r="B54" s="14"/>
      <c r="C54" s="15"/>
    </row>
    <row r="55" spans="2:9" ht="16.5" thickBot="1" x14ac:dyDescent="0.3">
      <c r="B55" s="14"/>
      <c r="C55" s="15"/>
    </row>
    <row r="56" spans="2:9" x14ac:dyDescent="0.25">
      <c r="B56" s="52" t="s">
        <v>1</v>
      </c>
      <c r="C56" s="53" t="s">
        <v>15</v>
      </c>
    </row>
    <row r="57" spans="2:9" ht="16.5" thickBot="1" x14ac:dyDescent="0.3">
      <c r="B57" s="10"/>
      <c r="C57" s="54">
        <v>0.25</v>
      </c>
    </row>
    <row r="58" spans="2:9" x14ac:dyDescent="0.25">
      <c r="B58" s="12"/>
      <c r="C58" s="55"/>
    </row>
    <row r="59" spans="2:9" ht="16.5" thickBot="1" x14ac:dyDescent="0.3">
      <c r="B59" s="14"/>
      <c r="C59" s="15"/>
    </row>
    <row r="60" spans="2:9" ht="18.75" x14ac:dyDescent="0.35">
      <c r="B60" s="56" t="s">
        <v>119</v>
      </c>
      <c r="C60" s="57" t="s">
        <v>0</v>
      </c>
    </row>
    <row r="61" spans="2:9" x14ac:dyDescent="0.25">
      <c r="B61" s="9" t="s">
        <v>6</v>
      </c>
      <c r="C61" s="8">
        <f t="shared" ref="C61:C72" si="0">C42*$C$57</f>
        <v>0</v>
      </c>
    </row>
    <row r="62" spans="2:9" x14ac:dyDescent="0.25">
      <c r="B62" s="9" t="s">
        <v>7</v>
      </c>
      <c r="C62" s="8">
        <f t="shared" si="0"/>
        <v>0.05</v>
      </c>
    </row>
    <row r="63" spans="2:9" s="14" customFormat="1" x14ac:dyDescent="0.25">
      <c r="B63" s="9" t="s">
        <v>3</v>
      </c>
      <c r="C63" s="8">
        <f t="shared" si="0"/>
        <v>0.2</v>
      </c>
      <c r="D63" s="2"/>
      <c r="E63" s="2"/>
      <c r="F63" s="2"/>
      <c r="G63" s="2"/>
      <c r="H63" s="2"/>
      <c r="I63" s="2"/>
    </row>
    <row r="64" spans="2:9" s="14" customFormat="1" x14ac:dyDescent="0.25">
      <c r="B64" s="9" t="s">
        <v>8</v>
      </c>
      <c r="C64" s="8">
        <f t="shared" si="0"/>
        <v>0.2</v>
      </c>
      <c r="D64" s="2"/>
      <c r="E64" s="2"/>
      <c r="F64" s="2"/>
      <c r="G64" s="2"/>
      <c r="H64" s="2"/>
      <c r="I64" s="2"/>
    </row>
    <row r="65" spans="2:9" x14ac:dyDescent="0.25">
      <c r="B65" s="9" t="s">
        <v>63</v>
      </c>
      <c r="C65" s="8">
        <f t="shared" si="0"/>
        <v>0</v>
      </c>
    </row>
    <row r="66" spans="2:9" x14ac:dyDescent="0.25">
      <c r="B66" s="9" t="s">
        <v>9</v>
      </c>
      <c r="C66" s="8">
        <f t="shared" si="0"/>
        <v>0.2</v>
      </c>
    </row>
    <row r="67" spans="2:9" x14ac:dyDescent="0.25">
      <c r="B67" s="9" t="s">
        <v>2</v>
      </c>
      <c r="C67" s="8">
        <f t="shared" si="0"/>
        <v>0.2</v>
      </c>
    </row>
    <row r="68" spans="2:9" x14ac:dyDescent="0.25">
      <c r="B68" s="9" t="s">
        <v>14</v>
      </c>
      <c r="C68" s="8">
        <f t="shared" si="0"/>
        <v>0.2</v>
      </c>
    </row>
    <row r="69" spans="2:9" x14ac:dyDescent="0.25">
      <c r="B69" s="5" t="s">
        <v>97</v>
      </c>
      <c r="C69" s="6">
        <f t="shared" si="0"/>
        <v>0.2</v>
      </c>
    </row>
    <row r="70" spans="2:9" x14ac:dyDescent="0.25">
      <c r="B70" s="7" t="s">
        <v>10</v>
      </c>
      <c r="C70" s="8">
        <f t="shared" si="0"/>
        <v>0.2</v>
      </c>
    </row>
    <row r="71" spans="2:9" x14ac:dyDescent="0.25">
      <c r="B71" s="7" t="s">
        <v>11</v>
      </c>
      <c r="C71" s="8">
        <f t="shared" si="0"/>
        <v>0</v>
      </c>
    </row>
    <row r="72" spans="2:9" ht="16.5" thickBot="1" x14ac:dyDescent="0.3">
      <c r="B72" s="10" t="s">
        <v>12</v>
      </c>
      <c r="C72" s="11">
        <f t="shared" si="0"/>
        <v>0.05</v>
      </c>
      <c r="D72" s="58"/>
      <c r="E72" s="58"/>
      <c r="F72" s="58"/>
      <c r="G72" s="58"/>
    </row>
    <row r="73" spans="2:9" x14ac:dyDescent="0.25">
      <c r="B73" s="12"/>
      <c r="C73" s="55"/>
      <c r="D73" s="58"/>
      <c r="E73" s="58"/>
      <c r="F73" s="58"/>
      <c r="G73" s="58"/>
    </row>
    <row r="74" spans="2:9" ht="16.5" thickBot="1" x14ac:dyDescent="0.3">
      <c r="B74" s="59"/>
      <c r="C74" s="60"/>
      <c r="F74" s="61"/>
      <c r="G74" s="61"/>
    </row>
    <row r="75" spans="2:9" ht="18.75" x14ac:dyDescent="0.35">
      <c r="B75" s="52" t="s">
        <v>120</v>
      </c>
      <c r="C75" s="53" t="s">
        <v>21</v>
      </c>
    </row>
    <row r="76" spans="2:9" ht="16.5" thickBot="1" x14ac:dyDescent="0.3">
      <c r="B76" s="10"/>
      <c r="C76" s="54">
        <v>0.35</v>
      </c>
    </row>
    <row r="77" spans="2:9" x14ac:dyDescent="0.25">
      <c r="B77" s="14"/>
      <c r="C77" s="15"/>
    </row>
    <row r="78" spans="2:9" s="19" customFormat="1" x14ac:dyDescent="0.25">
      <c r="B78" s="62" t="s">
        <v>76</v>
      </c>
      <c r="C78" s="17" t="s">
        <v>77</v>
      </c>
      <c r="D78" s="17">
        <v>2007</v>
      </c>
      <c r="E78" s="17">
        <v>2008</v>
      </c>
      <c r="F78" s="17">
        <v>2009</v>
      </c>
      <c r="G78" s="17">
        <v>2010</v>
      </c>
      <c r="H78" s="17">
        <v>2011</v>
      </c>
      <c r="I78" s="18">
        <v>2012</v>
      </c>
    </row>
    <row r="79" spans="2:9" s="19" customFormat="1" x14ac:dyDescent="0.25">
      <c r="B79" s="38" t="s">
        <v>32</v>
      </c>
      <c r="C79" s="39" t="s">
        <v>13</v>
      </c>
      <c r="D79" s="145">
        <f t="shared" ref="D79:I79" si="1">((D28-$C$76)*$C$69)/10^9</f>
        <v>5.6551810733305188E-2</v>
      </c>
      <c r="E79" s="145">
        <f t="shared" si="1"/>
        <v>0.14732950117072799</v>
      </c>
      <c r="F79" s="145">
        <f t="shared" si="1"/>
        <v>0.72622849356255759</v>
      </c>
      <c r="G79" s="145">
        <f t="shared" si="1"/>
        <v>0.37433180909601282</v>
      </c>
      <c r="H79" s="145">
        <f t="shared" si="1"/>
        <v>0.63417150067641703</v>
      </c>
      <c r="I79" s="146">
        <f t="shared" si="1"/>
        <v>0.22725744863519676</v>
      </c>
    </row>
    <row r="80" spans="2:9" s="64" customFormat="1" x14ac:dyDescent="0.25">
      <c r="B80" s="82"/>
      <c r="C80" s="82"/>
      <c r="D80" s="80"/>
      <c r="E80" s="80"/>
      <c r="F80" s="80"/>
      <c r="G80" s="80"/>
      <c r="H80" s="80"/>
      <c r="I80" s="80"/>
    </row>
    <row r="81" spans="2:9" x14ac:dyDescent="0.25">
      <c r="B81" s="14"/>
      <c r="C81" s="15"/>
    </row>
    <row r="82" spans="2:9" s="19" customFormat="1" x14ac:dyDescent="0.25">
      <c r="B82" s="16" t="s">
        <v>79</v>
      </c>
      <c r="C82" s="17" t="s">
        <v>80</v>
      </c>
      <c r="D82" s="17">
        <v>2007</v>
      </c>
      <c r="E82" s="17">
        <v>2008</v>
      </c>
      <c r="F82" s="17">
        <v>2009</v>
      </c>
      <c r="G82" s="17">
        <v>2010</v>
      </c>
      <c r="H82" s="17">
        <v>2011</v>
      </c>
      <c r="I82" s="18">
        <v>2012</v>
      </c>
    </row>
    <row r="83" spans="2:9" s="64" customFormat="1" x14ac:dyDescent="0.25">
      <c r="B83" s="22" t="s">
        <v>32</v>
      </c>
      <c r="C83" s="23" t="s">
        <v>13</v>
      </c>
      <c r="D83" s="147">
        <v>0</v>
      </c>
      <c r="E83" s="147">
        <v>0</v>
      </c>
      <c r="F83" s="147">
        <v>0</v>
      </c>
      <c r="G83" s="147">
        <v>0</v>
      </c>
      <c r="H83" s="147">
        <v>0</v>
      </c>
      <c r="I83" s="149">
        <v>0</v>
      </c>
    </row>
    <row r="84" spans="2:9" x14ac:dyDescent="0.25">
      <c r="B84" s="68"/>
      <c r="C84" s="69"/>
      <c r="D84" s="33"/>
      <c r="E84" s="33"/>
      <c r="F84" s="33"/>
      <c r="G84" s="33"/>
      <c r="H84" s="33"/>
      <c r="I84" s="33"/>
    </row>
    <row r="85" spans="2:9" x14ac:dyDescent="0.25">
      <c r="B85" s="33"/>
      <c r="C85" s="33"/>
      <c r="D85" s="33"/>
      <c r="E85" s="33"/>
      <c r="F85" s="33"/>
      <c r="G85" s="33"/>
      <c r="H85" s="33"/>
      <c r="I85" s="33"/>
    </row>
    <row r="86" spans="2:9" s="19" customFormat="1" x14ac:dyDescent="0.25">
      <c r="B86" s="16" t="s">
        <v>75</v>
      </c>
      <c r="C86" s="17" t="s">
        <v>77</v>
      </c>
      <c r="D86" s="17">
        <v>2007</v>
      </c>
      <c r="E86" s="17">
        <v>2008</v>
      </c>
      <c r="F86" s="17">
        <v>2009</v>
      </c>
      <c r="G86" s="17">
        <v>2010</v>
      </c>
      <c r="H86" s="17">
        <v>2011</v>
      </c>
      <c r="I86" s="18">
        <v>2012</v>
      </c>
    </row>
    <row r="87" spans="2:9" s="19" customFormat="1" x14ac:dyDescent="0.25">
      <c r="B87" s="22" t="s">
        <v>33</v>
      </c>
      <c r="C87" s="23" t="s">
        <v>13</v>
      </c>
      <c r="D87" s="137">
        <f>D79*(1-$D$83)</f>
        <v>5.6551810733305188E-2</v>
      </c>
      <c r="E87" s="137">
        <f>E79*(1-$E$83)</f>
        <v>0.14732950117072799</v>
      </c>
      <c r="F87" s="137">
        <f>F79*(1-$F$83)</f>
        <v>0.72622849356255759</v>
      </c>
      <c r="G87" s="137">
        <f>G79*(1-$G$83)</f>
        <v>0.37433180909601282</v>
      </c>
      <c r="H87" s="137">
        <f>H79*(1-$H$83)</f>
        <v>0.63417150067641703</v>
      </c>
      <c r="I87" s="150">
        <f>I79*(1-$I$83)</f>
        <v>0.22725744863519676</v>
      </c>
    </row>
    <row r="88" spans="2:9" s="64" customFormat="1" x14ac:dyDescent="0.25">
      <c r="D88" s="81"/>
      <c r="E88" s="81"/>
      <c r="F88" s="81"/>
      <c r="G88" s="81"/>
      <c r="H88" s="81"/>
      <c r="I88" s="81"/>
    </row>
    <row r="89" spans="2:9" x14ac:dyDescent="0.25">
      <c r="B89" s="33"/>
      <c r="C89" s="33"/>
      <c r="D89" s="33"/>
      <c r="E89" s="33"/>
      <c r="F89" s="33"/>
      <c r="G89" s="33"/>
      <c r="H89" s="33"/>
      <c r="I89" s="33"/>
    </row>
    <row r="90" spans="2:9" s="19" customFormat="1" x14ac:dyDescent="0.25">
      <c r="B90" s="16" t="s">
        <v>85</v>
      </c>
      <c r="C90" s="17" t="s">
        <v>77</v>
      </c>
      <c r="D90" s="17">
        <v>2007</v>
      </c>
      <c r="E90" s="17">
        <v>2008</v>
      </c>
      <c r="F90" s="17">
        <v>2009</v>
      </c>
      <c r="G90" s="17">
        <v>2010</v>
      </c>
      <c r="H90" s="17">
        <v>2011</v>
      </c>
      <c r="I90" s="18">
        <v>2012</v>
      </c>
    </row>
    <row r="91" spans="2:9" s="71" customFormat="1" x14ac:dyDescent="0.25">
      <c r="B91" s="22" t="s">
        <v>33</v>
      </c>
      <c r="C91" s="23" t="s">
        <v>13</v>
      </c>
      <c r="D91" s="145">
        <f>D87*21</f>
        <v>1.1875880253994089</v>
      </c>
      <c r="E91" s="145">
        <f t="shared" ref="E91:I91" si="2">E87*21</f>
        <v>3.0939195245852877</v>
      </c>
      <c r="F91" s="145">
        <f t="shared" si="2"/>
        <v>15.25079836481371</v>
      </c>
      <c r="G91" s="145">
        <f t="shared" si="2"/>
        <v>7.8609679910162695</v>
      </c>
      <c r="H91" s="145">
        <f t="shared" si="2"/>
        <v>13.317601514204757</v>
      </c>
      <c r="I91" s="146">
        <f t="shared" si="2"/>
        <v>4.7724064213391317</v>
      </c>
    </row>
    <row r="92" spans="2:9" s="64" customFormat="1" x14ac:dyDescent="0.25">
      <c r="D92" s="81"/>
      <c r="E92" s="81"/>
      <c r="F92" s="81"/>
      <c r="G92" s="81"/>
      <c r="H92" s="81"/>
      <c r="I92" s="81"/>
    </row>
  </sheetData>
  <mergeCells count="1">
    <mergeCell ref="B41:C41"/>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91"/>
  <sheetViews>
    <sheetView topLeftCell="A76" workbookViewId="0">
      <selection activeCell="F54" sqref="F54"/>
    </sheetView>
  </sheetViews>
  <sheetFormatPr defaultColWidth="8.85546875" defaultRowHeight="15.75" x14ac:dyDescent="0.25"/>
  <cols>
    <col min="1" max="1" width="5.7109375" style="2" customWidth="1"/>
    <col min="2" max="2" width="66.42578125" style="2" customWidth="1"/>
    <col min="3" max="3" width="15.7109375" style="2" bestFit="1" customWidth="1"/>
    <col min="4" max="7" width="15.42578125" style="2" bestFit="1" customWidth="1"/>
    <col min="8" max="9" width="16.425781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8">
        <v>9</v>
      </c>
    </row>
    <row r="9" spans="2:3" x14ac:dyDescent="0.25">
      <c r="B9" s="9" t="s">
        <v>63</v>
      </c>
      <c r="C9" s="8">
        <v>1</v>
      </c>
    </row>
    <row r="10" spans="2:3" x14ac:dyDescent="0.25">
      <c r="B10" s="9" t="s">
        <v>9</v>
      </c>
      <c r="C10" s="8">
        <v>2.2400000000000002</v>
      </c>
    </row>
    <row r="11" spans="2:3" x14ac:dyDescent="0.25">
      <c r="B11" s="9" t="s">
        <v>2</v>
      </c>
      <c r="C11" s="8">
        <v>2.9</v>
      </c>
    </row>
    <row r="12" spans="2:3" x14ac:dyDescent="0.25">
      <c r="B12" s="9" t="s">
        <v>14</v>
      </c>
      <c r="C12" s="8">
        <v>4.0999999999999996</v>
      </c>
    </row>
    <row r="13" spans="2:3" x14ac:dyDescent="0.25">
      <c r="B13" s="9" t="s">
        <v>97</v>
      </c>
      <c r="C13" s="8">
        <v>9</v>
      </c>
    </row>
    <row r="14" spans="2:3" x14ac:dyDescent="0.25">
      <c r="B14" s="5" t="s">
        <v>10</v>
      </c>
      <c r="C14" s="6">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34</v>
      </c>
      <c r="C19" s="23" t="s">
        <v>13</v>
      </c>
      <c r="D19" s="135">
        <v>7287500</v>
      </c>
      <c r="E19" s="135">
        <v>7562500</v>
      </c>
      <c r="F19" s="135">
        <v>7925000</v>
      </c>
      <c r="G19" s="135">
        <v>9580000</v>
      </c>
      <c r="H19" s="135">
        <v>10700000</v>
      </c>
      <c r="I19" s="136">
        <v>11575000</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34</v>
      </c>
      <c r="C23" s="23" t="s">
        <v>13</v>
      </c>
      <c r="D23" s="137">
        <v>162</v>
      </c>
      <c r="E23" s="137">
        <v>162</v>
      </c>
      <c r="F23" s="137">
        <v>162</v>
      </c>
      <c r="G23" s="137">
        <v>162</v>
      </c>
      <c r="H23" s="137">
        <v>162</v>
      </c>
      <c r="I23" s="137">
        <v>162</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34</v>
      </c>
      <c r="C27" s="39" t="s">
        <v>13</v>
      </c>
      <c r="D27" s="138">
        <f>D19*$D$23*$C$14</f>
        <v>6965392500</v>
      </c>
      <c r="E27" s="138">
        <f>E19*$E$23*$C$14</f>
        <v>7228237500</v>
      </c>
      <c r="F27" s="138">
        <f>F19*$F$23*$C$14</f>
        <v>7574715000</v>
      </c>
      <c r="G27" s="138">
        <f>G19*$G$23*$C$14</f>
        <v>9156564000</v>
      </c>
      <c r="H27" s="138">
        <f>H19*$H$23*$C$14</f>
        <v>10227060000</v>
      </c>
      <c r="I27" s="139">
        <f>I19*$I$23*$C$14</f>
        <v>11063385000</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140">
        <v>0.1</v>
      </c>
      <c r="D31" s="46"/>
      <c r="E31" s="46"/>
      <c r="F31" s="43"/>
      <c r="G31" s="43"/>
      <c r="H31" s="43"/>
      <c r="I31" s="43"/>
    </row>
    <row r="32" spans="2:9" x14ac:dyDescent="0.25">
      <c r="B32" s="47" t="s">
        <v>104</v>
      </c>
      <c r="C32" s="140">
        <v>0</v>
      </c>
      <c r="D32" s="12"/>
      <c r="E32" s="46"/>
      <c r="F32" s="43"/>
      <c r="G32" s="43"/>
      <c r="H32" s="43"/>
      <c r="I32" s="43"/>
    </row>
    <row r="33" spans="2:9" x14ac:dyDescent="0.25">
      <c r="B33" s="47" t="s">
        <v>105</v>
      </c>
      <c r="C33" s="140">
        <v>0.3</v>
      </c>
      <c r="D33" s="12"/>
      <c r="E33" s="46"/>
      <c r="F33" s="43"/>
      <c r="G33" s="43"/>
      <c r="H33" s="43"/>
      <c r="I33" s="43"/>
    </row>
    <row r="34" spans="2:9" x14ac:dyDescent="0.25">
      <c r="B34" s="47" t="s">
        <v>106</v>
      </c>
      <c r="C34" s="140">
        <v>0.8</v>
      </c>
      <c r="D34" s="12"/>
      <c r="E34" s="46"/>
      <c r="F34" s="43"/>
      <c r="G34" s="43"/>
      <c r="H34" s="43"/>
      <c r="I34" s="43"/>
    </row>
    <row r="35" spans="2:9" x14ac:dyDescent="0.25">
      <c r="B35" s="47" t="s">
        <v>107</v>
      </c>
      <c r="C35" s="140">
        <v>0.8</v>
      </c>
      <c r="D35" s="12"/>
      <c r="E35" s="46"/>
      <c r="F35" s="43"/>
      <c r="G35" s="43"/>
      <c r="H35" s="43"/>
      <c r="I35" s="43"/>
    </row>
    <row r="36" spans="2:9" x14ac:dyDescent="0.25">
      <c r="B36" s="47" t="s">
        <v>108</v>
      </c>
      <c r="C36" s="140">
        <v>0.2</v>
      </c>
      <c r="D36" s="12"/>
      <c r="E36" s="46"/>
      <c r="F36" s="43"/>
      <c r="G36" s="43"/>
      <c r="H36" s="43"/>
      <c r="I36" s="43"/>
    </row>
    <row r="37" spans="2:9" x14ac:dyDescent="0.25">
      <c r="B37" s="49" t="s">
        <v>109</v>
      </c>
      <c r="C37" s="139">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141">
        <f>C32</f>
        <v>0</v>
      </c>
    </row>
    <row r="42" spans="2:9" x14ac:dyDescent="0.25">
      <c r="B42" s="9" t="s">
        <v>7</v>
      </c>
      <c r="C42" s="141">
        <f>C36</f>
        <v>0.2</v>
      </c>
    </row>
    <row r="43" spans="2:9" x14ac:dyDescent="0.25">
      <c r="B43" s="9" t="s">
        <v>3</v>
      </c>
      <c r="C43" s="141">
        <f>C35</f>
        <v>0.8</v>
      </c>
    </row>
    <row r="44" spans="2:9" x14ac:dyDescent="0.25">
      <c r="B44" s="9" t="s">
        <v>8</v>
      </c>
      <c r="C44" s="141">
        <f>C35</f>
        <v>0.8</v>
      </c>
    </row>
    <row r="45" spans="2:9" x14ac:dyDescent="0.25">
      <c r="B45" s="9" t="s">
        <v>63</v>
      </c>
      <c r="C45" s="141">
        <f>C32</f>
        <v>0</v>
      </c>
    </row>
    <row r="46" spans="2:9" x14ac:dyDescent="0.25">
      <c r="B46" s="9" t="s">
        <v>9</v>
      </c>
      <c r="C46" s="141">
        <f>C35</f>
        <v>0.8</v>
      </c>
    </row>
    <row r="47" spans="2:9" x14ac:dyDescent="0.25">
      <c r="B47" s="9" t="s">
        <v>2</v>
      </c>
      <c r="C47" s="141">
        <f>C35</f>
        <v>0.8</v>
      </c>
    </row>
    <row r="48" spans="2:9" x14ac:dyDescent="0.25">
      <c r="B48" s="9" t="s">
        <v>14</v>
      </c>
      <c r="C48" s="141">
        <f>C35</f>
        <v>0.8</v>
      </c>
    </row>
    <row r="49" spans="2:9" x14ac:dyDescent="0.25">
      <c r="B49" s="9" t="s">
        <v>98</v>
      </c>
      <c r="C49" s="141">
        <f>C35</f>
        <v>0.8</v>
      </c>
    </row>
    <row r="50" spans="2:9" x14ac:dyDescent="0.25">
      <c r="B50" s="5" t="s">
        <v>10</v>
      </c>
      <c r="C50" s="143">
        <f>C35</f>
        <v>0.8</v>
      </c>
    </row>
    <row r="51" spans="2:9" s="14" customFormat="1" x14ac:dyDescent="0.25">
      <c r="B51" s="7" t="s">
        <v>11</v>
      </c>
      <c r="C51" s="141">
        <f>C32</f>
        <v>0</v>
      </c>
      <c r="D51" s="2"/>
      <c r="E51" s="2"/>
      <c r="F51" s="2"/>
      <c r="G51" s="2"/>
      <c r="H51" s="2"/>
      <c r="I51" s="2"/>
    </row>
    <row r="52" spans="2:9" s="14" customFormat="1" ht="16.5" thickBot="1" x14ac:dyDescent="0.3">
      <c r="B52" s="10" t="s">
        <v>12</v>
      </c>
      <c r="C52" s="144">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8">
        <f t="shared" ref="C60:C71" si="0">C41*$C$56</f>
        <v>0</v>
      </c>
    </row>
    <row r="61" spans="2:9" x14ac:dyDescent="0.25">
      <c r="B61" s="9" t="s">
        <v>7</v>
      </c>
      <c r="C61" s="8">
        <f t="shared" si="0"/>
        <v>0.05</v>
      </c>
    </row>
    <row r="62" spans="2:9" s="14" customFormat="1" x14ac:dyDescent="0.25">
      <c r="B62" s="9" t="s">
        <v>3</v>
      </c>
      <c r="C62" s="8">
        <f t="shared" si="0"/>
        <v>0.2</v>
      </c>
      <c r="D62" s="2"/>
      <c r="E62" s="2"/>
      <c r="F62" s="2"/>
      <c r="G62" s="2"/>
      <c r="H62" s="2"/>
      <c r="I62" s="2"/>
    </row>
    <row r="63" spans="2:9" s="14" customFormat="1" x14ac:dyDescent="0.25">
      <c r="B63" s="9" t="s">
        <v>8</v>
      </c>
      <c r="C63" s="8">
        <f t="shared" si="0"/>
        <v>0.2</v>
      </c>
      <c r="D63" s="2"/>
      <c r="E63" s="2"/>
      <c r="F63" s="2"/>
      <c r="G63" s="2"/>
      <c r="H63" s="2"/>
      <c r="I63" s="2"/>
    </row>
    <row r="64" spans="2:9" x14ac:dyDescent="0.25">
      <c r="B64" s="9" t="s">
        <v>63</v>
      </c>
      <c r="C64" s="8">
        <f t="shared" si="0"/>
        <v>0</v>
      </c>
    </row>
    <row r="65" spans="2:9" x14ac:dyDescent="0.25">
      <c r="B65" s="9" t="s">
        <v>9</v>
      </c>
      <c r="C65" s="8">
        <f t="shared" si="0"/>
        <v>0.2</v>
      </c>
    </row>
    <row r="66" spans="2:9" x14ac:dyDescent="0.25">
      <c r="B66" s="9" t="s">
        <v>2</v>
      </c>
      <c r="C66" s="8">
        <f t="shared" si="0"/>
        <v>0.2</v>
      </c>
    </row>
    <row r="67" spans="2:9" x14ac:dyDescent="0.25">
      <c r="B67" s="9" t="s">
        <v>14</v>
      </c>
      <c r="C67" s="8">
        <f t="shared" si="0"/>
        <v>0.2</v>
      </c>
    </row>
    <row r="68" spans="2:9" x14ac:dyDescent="0.25">
      <c r="B68" s="9" t="s">
        <v>97</v>
      </c>
      <c r="C68" s="8">
        <f t="shared" si="0"/>
        <v>0.2</v>
      </c>
    </row>
    <row r="69" spans="2:9" x14ac:dyDescent="0.25">
      <c r="B69" s="5" t="s">
        <v>10</v>
      </c>
      <c r="C69" s="6">
        <f t="shared" si="0"/>
        <v>0.2</v>
      </c>
    </row>
    <row r="70" spans="2:9" x14ac:dyDescent="0.25">
      <c r="B70" s="7" t="s">
        <v>11</v>
      </c>
      <c r="C70" s="8">
        <f t="shared" si="0"/>
        <v>0</v>
      </c>
    </row>
    <row r="71" spans="2:9" ht="16.5" thickBot="1" x14ac:dyDescent="0.3">
      <c r="B71" s="10" t="s">
        <v>12</v>
      </c>
      <c r="C71" s="11">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34</v>
      </c>
      <c r="C78" s="39" t="s">
        <v>13</v>
      </c>
      <c r="D78" s="86">
        <f t="shared" ref="D78:I78" si="1">((D27-$C$75)*$C$69)/10^9</f>
        <v>1.3930784999300001</v>
      </c>
      <c r="E78" s="86">
        <f t="shared" si="1"/>
        <v>1.44564749993</v>
      </c>
      <c r="F78" s="86">
        <f t="shared" si="1"/>
        <v>1.5149429999300001</v>
      </c>
      <c r="G78" s="86">
        <f t="shared" si="1"/>
        <v>1.8313127999300001</v>
      </c>
      <c r="H78" s="86">
        <f t="shared" si="1"/>
        <v>2.0454119999300002</v>
      </c>
      <c r="I78" s="87">
        <f t="shared" si="1"/>
        <v>2.2126769999299998</v>
      </c>
    </row>
    <row r="79" spans="2:9" s="64" customFormat="1" x14ac:dyDescent="0.25">
      <c r="B79" s="82"/>
      <c r="C79" s="82"/>
      <c r="D79" s="80"/>
      <c r="E79" s="80"/>
      <c r="F79" s="80"/>
      <c r="G79" s="80"/>
      <c r="H79" s="80"/>
      <c r="I79" s="80"/>
    </row>
    <row r="80" spans="2:9" x14ac:dyDescent="0.25">
      <c r="B80" s="14"/>
      <c r="C80" s="15"/>
    </row>
    <row r="81" spans="2:9" s="19" customFormat="1" x14ac:dyDescent="0.25">
      <c r="B81" s="16" t="s">
        <v>79</v>
      </c>
      <c r="C81" s="17" t="s">
        <v>80</v>
      </c>
      <c r="D81" s="17">
        <v>2007</v>
      </c>
      <c r="E81" s="17">
        <v>2008</v>
      </c>
      <c r="F81" s="17">
        <v>2009</v>
      </c>
      <c r="G81" s="17">
        <v>2010</v>
      </c>
      <c r="H81" s="17">
        <v>2011</v>
      </c>
      <c r="I81" s="18">
        <v>2012</v>
      </c>
    </row>
    <row r="82" spans="2:9" s="64" customFormat="1" x14ac:dyDescent="0.25">
      <c r="B82" s="22" t="s">
        <v>34</v>
      </c>
      <c r="C82" s="23" t="s">
        <v>13</v>
      </c>
      <c r="D82" s="66">
        <v>0</v>
      </c>
      <c r="E82" s="66">
        <v>0</v>
      </c>
      <c r="F82" s="66">
        <v>0</v>
      </c>
      <c r="G82" s="66">
        <v>0</v>
      </c>
      <c r="H82" s="66">
        <v>0</v>
      </c>
      <c r="I82" s="67">
        <v>0</v>
      </c>
    </row>
    <row r="83" spans="2:9" x14ac:dyDescent="0.25">
      <c r="B83" s="68"/>
      <c r="C83" s="69"/>
      <c r="D83" s="33"/>
      <c r="E83" s="33"/>
      <c r="F83" s="33"/>
      <c r="G83" s="33"/>
      <c r="H83" s="33"/>
      <c r="I83" s="33"/>
    </row>
    <row r="84" spans="2:9" x14ac:dyDescent="0.25">
      <c r="B84" s="33"/>
      <c r="C84" s="33"/>
      <c r="D84" s="33"/>
      <c r="E84" s="33"/>
      <c r="F84" s="33"/>
      <c r="G84" s="33"/>
      <c r="H84" s="33"/>
      <c r="I84" s="33"/>
    </row>
    <row r="85" spans="2:9" s="19" customFormat="1" x14ac:dyDescent="0.25">
      <c r="B85" s="16" t="s">
        <v>75</v>
      </c>
      <c r="C85" s="17" t="s">
        <v>77</v>
      </c>
      <c r="D85" s="17">
        <v>2007</v>
      </c>
      <c r="E85" s="17">
        <v>2008</v>
      </c>
      <c r="F85" s="17">
        <v>2009</v>
      </c>
      <c r="G85" s="17">
        <v>2010</v>
      </c>
      <c r="H85" s="17">
        <v>2011</v>
      </c>
      <c r="I85" s="18">
        <v>2012</v>
      </c>
    </row>
    <row r="86" spans="2:9" s="19" customFormat="1" x14ac:dyDescent="0.25">
      <c r="B86" s="22" t="s">
        <v>35</v>
      </c>
      <c r="C86" s="23" t="s">
        <v>13</v>
      </c>
      <c r="D86" s="83">
        <f>D78*(1-$D$82)</f>
        <v>1.3930784999300001</v>
      </c>
      <c r="E86" s="83">
        <f>E78*(1-$E$82)</f>
        <v>1.44564749993</v>
      </c>
      <c r="F86" s="83">
        <f>F78*(1-$F$82)</f>
        <v>1.5149429999300001</v>
      </c>
      <c r="G86" s="83">
        <f>G78*(1-$G$82)</f>
        <v>1.8313127999300001</v>
      </c>
      <c r="H86" s="83">
        <f>H78*(1-$H$82)</f>
        <v>2.0454119999300002</v>
      </c>
      <c r="I86" s="84">
        <f>I78*(1-$I$82)</f>
        <v>2.2126769999299998</v>
      </c>
    </row>
    <row r="87" spans="2:9" s="64" customFormat="1" x14ac:dyDescent="0.25">
      <c r="D87" s="81"/>
      <c r="E87" s="81"/>
      <c r="F87" s="81"/>
      <c r="G87" s="81"/>
      <c r="H87" s="81"/>
      <c r="I87" s="81"/>
    </row>
    <row r="88" spans="2:9" x14ac:dyDescent="0.25">
      <c r="B88" s="33"/>
      <c r="C88" s="33"/>
      <c r="D88" s="33"/>
      <c r="E88" s="33"/>
      <c r="F88" s="33"/>
      <c r="G88" s="33"/>
      <c r="H88" s="33"/>
      <c r="I88" s="33"/>
    </row>
    <row r="89" spans="2:9" s="19" customFormat="1" x14ac:dyDescent="0.25">
      <c r="B89" s="16" t="s">
        <v>84</v>
      </c>
      <c r="C89" s="17" t="s">
        <v>77</v>
      </c>
      <c r="D89" s="17">
        <v>2007</v>
      </c>
      <c r="E89" s="17">
        <v>2008</v>
      </c>
      <c r="F89" s="17">
        <v>2009</v>
      </c>
      <c r="G89" s="17">
        <v>2010</v>
      </c>
      <c r="H89" s="17">
        <v>2011</v>
      </c>
      <c r="I89" s="18">
        <v>2012</v>
      </c>
    </row>
    <row r="90" spans="2:9" s="71" customFormat="1" x14ac:dyDescent="0.25">
      <c r="B90" s="22" t="s">
        <v>35</v>
      </c>
      <c r="C90" s="23" t="s">
        <v>13</v>
      </c>
      <c r="D90" s="86">
        <f t="shared" ref="D90:I90" si="2">D86*21</f>
        <v>29.254648498530003</v>
      </c>
      <c r="E90" s="86">
        <f>E86*21</f>
        <v>30.358597498529999</v>
      </c>
      <c r="F90" s="86">
        <f t="shared" si="2"/>
        <v>31.813802998530004</v>
      </c>
      <c r="G90" s="86">
        <f t="shared" si="2"/>
        <v>38.457568798530005</v>
      </c>
      <c r="H90" s="86">
        <f t="shared" si="2"/>
        <v>42.953651998530006</v>
      </c>
      <c r="I90" s="87">
        <f t="shared" si="2"/>
        <v>46.466216998529994</v>
      </c>
    </row>
    <row r="91" spans="2:9"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101"/>
  <sheetViews>
    <sheetView topLeftCell="A97" workbookViewId="0">
      <selection activeCell="D10" sqref="D10"/>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4.285156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74">
        <v>0.55000000000000004</v>
      </c>
    </row>
    <row r="6" spans="2:3" x14ac:dyDescent="0.25">
      <c r="B6" s="7" t="s">
        <v>7</v>
      </c>
      <c r="C6" s="8">
        <v>3</v>
      </c>
    </row>
    <row r="7" spans="2:3" x14ac:dyDescent="0.25">
      <c r="B7" s="7" t="s">
        <v>3</v>
      </c>
      <c r="C7" s="8">
        <v>2.5</v>
      </c>
    </row>
    <row r="8" spans="2:3" x14ac:dyDescent="0.25">
      <c r="B8" s="7" t="s">
        <v>8</v>
      </c>
      <c r="C8" s="8">
        <v>9</v>
      </c>
    </row>
    <row r="9" spans="2:3" x14ac:dyDescent="0.25">
      <c r="B9" s="9"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98</v>
      </c>
      <c r="C13" s="8">
        <v>9</v>
      </c>
    </row>
    <row r="14" spans="2:3" x14ac:dyDescent="0.25">
      <c r="B14" s="7" t="s">
        <v>10</v>
      </c>
      <c r="C14" s="8">
        <v>5.9</v>
      </c>
    </row>
    <row r="15" spans="2:3" x14ac:dyDescent="0.25">
      <c r="B15" s="5" t="s">
        <v>11</v>
      </c>
      <c r="C15" s="6">
        <v>6.12</v>
      </c>
    </row>
    <row r="16" spans="2:3" ht="16.5" thickBot="1" x14ac:dyDescent="0.3">
      <c r="B16" s="10" t="s">
        <v>12</v>
      </c>
      <c r="C16" s="11">
        <v>3.1</v>
      </c>
    </row>
    <row r="17" spans="2:9" x14ac:dyDescent="0.25">
      <c r="B17" s="12"/>
      <c r="C17" s="13"/>
    </row>
    <row r="18" spans="2:9" x14ac:dyDescent="0.25">
      <c r="B18" s="14"/>
      <c r="C18" s="15"/>
    </row>
    <row r="19" spans="2:9" s="19" customFormat="1" ht="18.75" x14ac:dyDescent="0.25">
      <c r="B19" s="16" t="s">
        <v>115</v>
      </c>
      <c r="C19" s="17" t="s">
        <v>17</v>
      </c>
      <c r="D19" s="17">
        <v>2007</v>
      </c>
      <c r="E19" s="17">
        <v>2008</v>
      </c>
      <c r="F19" s="17">
        <v>2009</v>
      </c>
      <c r="G19" s="17">
        <v>2010</v>
      </c>
      <c r="H19" s="17">
        <v>2011</v>
      </c>
      <c r="I19" s="18">
        <v>2012</v>
      </c>
    </row>
    <row r="20" spans="2:9" s="19" customFormat="1" x14ac:dyDescent="0.25">
      <c r="B20" s="88" t="s">
        <v>36</v>
      </c>
      <c r="C20" s="21"/>
      <c r="D20" s="151">
        <v>852895</v>
      </c>
      <c r="E20" s="151">
        <v>825345</v>
      </c>
      <c r="F20" s="151">
        <v>864500</v>
      </c>
      <c r="G20" s="151">
        <v>831400</v>
      </c>
      <c r="H20" s="151">
        <v>861950</v>
      </c>
      <c r="I20" s="140">
        <v>903700</v>
      </c>
    </row>
    <row r="21" spans="2:9" s="19" customFormat="1" x14ac:dyDescent="0.25">
      <c r="B21" s="88" t="s">
        <v>37</v>
      </c>
      <c r="C21" s="21"/>
      <c r="D21" s="151">
        <v>99513</v>
      </c>
      <c r="E21" s="151">
        <v>101265</v>
      </c>
      <c r="F21" s="151">
        <v>96739</v>
      </c>
      <c r="G21" s="151">
        <v>106743</v>
      </c>
      <c r="H21" s="151">
        <v>110340</v>
      </c>
      <c r="I21" s="140">
        <v>110599</v>
      </c>
    </row>
    <row r="22" spans="2:9" s="19" customFormat="1" x14ac:dyDescent="0.25">
      <c r="B22" s="22" t="s">
        <v>38</v>
      </c>
      <c r="C22" s="23" t="s">
        <v>13</v>
      </c>
      <c r="D22" s="152">
        <f t="shared" ref="D22:I22" si="0">SUM(D20:D21)</f>
        <v>952408</v>
      </c>
      <c r="E22" s="152">
        <f t="shared" si="0"/>
        <v>926610</v>
      </c>
      <c r="F22" s="152">
        <f t="shared" si="0"/>
        <v>961239</v>
      </c>
      <c r="G22" s="152">
        <f t="shared" si="0"/>
        <v>938143</v>
      </c>
      <c r="H22" s="152">
        <f t="shared" si="0"/>
        <v>972290</v>
      </c>
      <c r="I22" s="153">
        <f t="shared" si="0"/>
        <v>1014299</v>
      </c>
    </row>
    <row r="23" spans="2:9" s="19" customFormat="1" x14ac:dyDescent="0.25">
      <c r="B23" s="26"/>
      <c r="C23" s="27"/>
      <c r="D23" s="28"/>
      <c r="E23" s="28"/>
      <c r="F23" s="28"/>
      <c r="G23" s="28"/>
      <c r="H23" s="28"/>
      <c r="I23" s="28"/>
    </row>
    <row r="24" spans="2:9" s="19" customFormat="1" x14ac:dyDescent="0.25">
      <c r="B24" s="29"/>
      <c r="C24" s="29"/>
      <c r="D24" s="30"/>
      <c r="E24" s="30"/>
      <c r="F24" s="30"/>
      <c r="G24" s="30"/>
      <c r="H24" s="30"/>
      <c r="I24" s="30"/>
    </row>
    <row r="25" spans="2:9" s="19" customFormat="1" ht="18.75" x14ac:dyDescent="0.25">
      <c r="B25" s="16" t="s">
        <v>116</v>
      </c>
      <c r="C25" s="17" t="s">
        <v>117</v>
      </c>
      <c r="D25" s="17">
        <v>2007</v>
      </c>
      <c r="E25" s="17">
        <v>2008</v>
      </c>
      <c r="F25" s="17">
        <v>2009</v>
      </c>
      <c r="G25" s="17">
        <v>2010</v>
      </c>
      <c r="H25" s="17">
        <v>2011</v>
      </c>
      <c r="I25" s="18">
        <v>2012</v>
      </c>
    </row>
    <row r="26" spans="2:9" s="19" customFormat="1" x14ac:dyDescent="0.25">
      <c r="B26" s="22" t="s">
        <v>38</v>
      </c>
      <c r="C26" s="23" t="s">
        <v>13</v>
      </c>
      <c r="D26" s="137">
        <v>26.3</v>
      </c>
      <c r="E26" s="137">
        <v>26.3</v>
      </c>
      <c r="F26" s="137">
        <v>26.3</v>
      </c>
      <c r="G26" s="137">
        <v>26.3</v>
      </c>
      <c r="H26" s="137">
        <v>26.3</v>
      </c>
      <c r="I26" s="150">
        <v>26.3</v>
      </c>
    </row>
    <row r="27" spans="2:9" s="19" customFormat="1" x14ac:dyDescent="0.25">
      <c r="B27" s="26"/>
      <c r="C27" s="27"/>
      <c r="D27" s="32"/>
      <c r="E27" s="32"/>
      <c r="F27" s="32"/>
      <c r="G27" s="32"/>
      <c r="H27" s="32"/>
      <c r="I27" s="32"/>
    </row>
    <row r="28" spans="2:9" x14ac:dyDescent="0.25">
      <c r="B28" s="33"/>
      <c r="C28" s="33"/>
      <c r="D28" s="33"/>
      <c r="E28" s="33"/>
      <c r="F28" s="33"/>
      <c r="G28" s="33"/>
      <c r="H28" s="33"/>
      <c r="I28" s="33"/>
    </row>
    <row r="29" spans="2:9" s="19" customFormat="1" ht="18.75" x14ac:dyDescent="0.25">
      <c r="B29" s="16" t="s">
        <v>118</v>
      </c>
      <c r="C29" s="17" t="s">
        <v>16</v>
      </c>
      <c r="D29" s="17">
        <v>2007</v>
      </c>
      <c r="E29" s="17">
        <v>2008</v>
      </c>
      <c r="F29" s="17">
        <v>2009</v>
      </c>
      <c r="G29" s="17">
        <v>2010</v>
      </c>
      <c r="H29" s="17">
        <v>2011</v>
      </c>
      <c r="I29" s="18">
        <v>2012</v>
      </c>
    </row>
    <row r="30" spans="2:9" s="19" customFormat="1" x14ac:dyDescent="0.25">
      <c r="B30" s="88" t="s">
        <v>36</v>
      </c>
      <c r="C30" s="34"/>
      <c r="D30" s="151">
        <f>D20*$D$26*$C$15</f>
        <v>137278567.62</v>
      </c>
      <c r="E30" s="151">
        <f>E20*$E$26*$C$15</f>
        <v>132844229.82000001</v>
      </c>
      <c r="F30" s="151">
        <f>F20*$F$26*$C$15</f>
        <v>139146462</v>
      </c>
      <c r="G30" s="151">
        <f>G20*$G$26*$C$15</f>
        <v>133818818.40000001</v>
      </c>
      <c r="H30" s="151">
        <f>H20*$H$26*$C$15</f>
        <v>138736024.19999999</v>
      </c>
      <c r="I30" s="140">
        <f>I20*$I$26*$C$15</f>
        <v>145455937.19999999</v>
      </c>
    </row>
    <row r="31" spans="2:9" s="19" customFormat="1" x14ac:dyDescent="0.25">
      <c r="B31" s="88" t="s">
        <v>37</v>
      </c>
      <c r="C31" s="37"/>
      <c r="D31" s="151">
        <f>D21*$D$26*$C$15</f>
        <v>16017214.427999999</v>
      </c>
      <c r="E31" s="151">
        <f>E21*$E$26*$C$15</f>
        <v>16299209.34</v>
      </c>
      <c r="F31" s="151">
        <f>F21*$F$26*$C$15</f>
        <v>15570722.484000001</v>
      </c>
      <c r="G31" s="151">
        <f>G21*$G$26*$C$15</f>
        <v>17180926.307999998</v>
      </c>
      <c r="H31" s="151">
        <f>H21*$H$26*$C$15</f>
        <v>17759885.039999999</v>
      </c>
      <c r="I31" s="140">
        <f>I21*$I$26*$C$15</f>
        <v>17801572.644000001</v>
      </c>
    </row>
    <row r="32" spans="2:9" x14ac:dyDescent="0.25">
      <c r="B32" s="38" t="s">
        <v>38</v>
      </c>
      <c r="C32" s="39" t="s">
        <v>13</v>
      </c>
      <c r="D32" s="154">
        <f t="shared" ref="D32:I32" si="1">SUM(D30:D31)</f>
        <v>153295782.04800001</v>
      </c>
      <c r="E32" s="154">
        <f t="shared" si="1"/>
        <v>149143439.16</v>
      </c>
      <c r="F32" s="154">
        <f t="shared" si="1"/>
        <v>154717184.484</v>
      </c>
      <c r="G32" s="154">
        <f t="shared" si="1"/>
        <v>150999744.708</v>
      </c>
      <c r="H32" s="154">
        <f t="shared" si="1"/>
        <v>156495909.23999998</v>
      </c>
      <c r="I32" s="155">
        <f t="shared" si="1"/>
        <v>163257509.84399998</v>
      </c>
    </row>
    <row r="33" spans="2:9" x14ac:dyDescent="0.25">
      <c r="B33" s="42"/>
      <c r="C33" s="42"/>
      <c r="D33" s="43"/>
      <c r="E33" s="43"/>
      <c r="F33" s="43"/>
      <c r="G33" s="43"/>
      <c r="H33" s="43"/>
      <c r="I33" s="43"/>
    </row>
    <row r="34" spans="2:9" x14ac:dyDescent="0.25">
      <c r="B34" s="15"/>
      <c r="C34" s="15"/>
      <c r="D34" s="51"/>
      <c r="E34" s="51"/>
      <c r="F34" s="51"/>
      <c r="G34" s="51"/>
      <c r="H34" s="51"/>
      <c r="I34" s="51"/>
    </row>
    <row r="35" spans="2:9" ht="31.5" x14ac:dyDescent="0.25">
      <c r="B35" s="44" t="s">
        <v>101</v>
      </c>
      <c r="C35" s="45" t="s">
        <v>102</v>
      </c>
      <c r="D35" s="26"/>
      <c r="E35" s="26"/>
      <c r="F35" s="46"/>
      <c r="G35" s="46"/>
      <c r="H35" s="46"/>
      <c r="I35" s="46"/>
    </row>
    <row r="36" spans="2:9" x14ac:dyDescent="0.25">
      <c r="B36" s="47" t="s">
        <v>103</v>
      </c>
      <c r="C36" s="140">
        <v>0.1</v>
      </c>
      <c r="D36" s="46"/>
      <c r="E36" s="46"/>
      <c r="F36" s="43"/>
      <c r="G36" s="43"/>
      <c r="H36" s="43"/>
      <c r="I36" s="43"/>
    </row>
    <row r="37" spans="2:9" x14ac:dyDescent="0.25">
      <c r="B37" s="47" t="s">
        <v>104</v>
      </c>
      <c r="C37" s="140">
        <v>0</v>
      </c>
      <c r="D37" s="12"/>
      <c r="E37" s="46"/>
      <c r="F37" s="43"/>
      <c r="G37" s="43"/>
      <c r="H37" s="43"/>
      <c r="I37" s="43"/>
    </row>
    <row r="38" spans="2:9" x14ac:dyDescent="0.25">
      <c r="B38" s="47" t="s">
        <v>105</v>
      </c>
      <c r="C38" s="140">
        <v>0.3</v>
      </c>
      <c r="D38" s="12"/>
      <c r="E38" s="46"/>
      <c r="F38" s="43"/>
      <c r="G38" s="43"/>
      <c r="H38" s="43"/>
      <c r="I38" s="43"/>
    </row>
    <row r="39" spans="2:9" x14ac:dyDescent="0.25">
      <c r="B39" s="47" t="s">
        <v>106</v>
      </c>
      <c r="C39" s="140">
        <v>0.8</v>
      </c>
      <c r="D39" s="12"/>
      <c r="E39" s="46"/>
      <c r="F39" s="43"/>
      <c r="G39" s="43"/>
      <c r="H39" s="43"/>
      <c r="I39" s="43"/>
    </row>
    <row r="40" spans="2:9" x14ac:dyDescent="0.25">
      <c r="B40" s="47" t="s">
        <v>107</v>
      </c>
      <c r="C40" s="140">
        <v>0.8</v>
      </c>
      <c r="D40" s="12"/>
      <c r="E40" s="46"/>
      <c r="F40" s="43"/>
      <c r="G40" s="43"/>
      <c r="H40" s="43"/>
      <c r="I40" s="43"/>
    </row>
    <row r="41" spans="2:9" x14ac:dyDescent="0.25">
      <c r="B41" s="47" t="s">
        <v>108</v>
      </c>
      <c r="C41" s="140">
        <v>0.2</v>
      </c>
      <c r="D41" s="12"/>
      <c r="E41" s="46"/>
      <c r="F41" s="43"/>
      <c r="G41" s="43"/>
      <c r="H41" s="43"/>
      <c r="I41" s="43"/>
    </row>
    <row r="42" spans="2:9" x14ac:dyDescent="0.25">
      <c r="B42" s="49" t="s">
        <v>109</v>
      </c>
      <c r="C42" s="139">
        <v>0.8</v>
      </c>
      <c r="D42" s="12"/>
      <c r="E42" s="46"/>
      <c r="F42" s="43"/>
      <c r="G42" s="43"/>
      <c r="H42" s="43"/>
      <c r="I42" s="43"/>
    </row>
    <row r="43" spans="2:9" x14ac:dyDescent="0.25">
      <c r="B43" s="78"/>
      <c r="C43" s="79"/>
      <c r="D43" s="12"/>
      <c r="E43" s="46"/>
      <c r="F43" s="43"/>
      <c r="G43" s="43"/>
      <c r="H43" s="43"/>
      <c r="I43" s="43"/>
    </row>
    <row r="44" spans="2:9" ht="16.5" thickBot="1" x14ac:dyDescent="0.3">
      <c r="B44" s="78"/>
      <c r="C44" s="79"/>
      <c r="D44" s="12"/>
      <c r="E44" s="46"/>
      <c r="F44" s="43"/>
      <c r="G44" s="43"/>
      <c r="H44" s="43"/>
      <c r="I44" s="43"/>
    </row>
    <row r="45" spans="2:9" x14ac:dyDescent="0.25">
      <c r="B45" s="204" t="s">
        <v>110</v>
      </c>
      <c r="C45" s="205"/>
    </row>
    <row r="46" spans="2:9" x14ac:dyDescent="0.25">
      <c r="B46" s="9" t="s">
        <v>6</v>
      </c>
      <c r="C46" s="74">
        <f>C37</f>
        <v>0</v>
      </c>
    </row>
    <row r="47" spans="2:9" x14ac:dyDescent="0.25">
      <c r="B47" s="7" t="s">
        <v>7</v>
      </c>
      <c r="C47" s="8">
        <f>C41</f>
        <v>0.2</v>
      </c>
    </row>
    <row r="48" spans="2:9" x14ac:dyDescent="0.25">
      <c r="B48" s="7" t="s">
        <v>3</v>
      </c>
      <c r="C48" s="8">
        <f>C40</f>
        <v>0.8</v>
      </c>
    </row>
    <row r="49" spans="2:9" x14ac:dyDescent="0.25">
      <c r="B49" s="7" t="s">
        <v>8</v>
      </c>
      <c r="C49" s="8">
        <f>C40</f>
        <v>0.8</v>
      </c>
    </row>
    <row r="50" spans="2:9" x14ac:dyDescent="0.25">
      <c r="B50" s="9" t="s">
        <v>63</v>
      </c>
      <c r="C50" s="8">
        <f>C37</f>
        <v>0</v>
      </c>
    </row>
    <row r="51" spans="2:9" x14ac:dyDescent="0.25">
      <c r="B51" s="9" t="s">
        <v>9</v>
      </c>
      <c r="C51" s="8">
        <f>C40</f>
        <v>0.8</v>
      </c>
    </row>
    <row r="52" spans="2:9" x14ac:dyDescent="0.25">
      <c r="B52" s="7" t="s">
        <v>2</v>
      </c>
      <c r="C52" s="8">
        <f>C40</f>
        <v>0.8</v>
      </c>
    </row>
    <row r="53" spans="2:9" x14ac:dyDescent="0.25">
      <c r="B53" s="7" t="s">
        <v>14</v>
      </c>
      <c r="C53" s="8">
        <f>C40</f>
        <v>0.8</v>
      </c>
    </row>
    <row r="54" spans="2:9" x14ac:dyDescent="0.25">
      <c r="B54" s="7" t="s">
        <v>97</v>
      </c>
      <c r="C54" s="8">
        <f>C40</f>
        <v>0.8</v>
      </c>
    </row>
    <row r="55" spans="2:9" x14ac:dyDescent="0.25">
      <c r="B55" s="7" t="s">
        <v>10</v>
      </c>
      <c r="C55" s="8">
        <f>C40</f>
        <v>0.8</v>
      </c>
    </row>
    <row r="56" spans="2:9" s="14" customFormat="1" x14ac:dyDescent="0.25">
      <c r="B56" s="5" t="s">
        <v>11</v>
      </c>
      <c r="C56" s="6">
        <f>C37</f>
        <v>0</v>
      </c>
      <c r="D56" s="2"/>
      <c r="E56" s="2"/>
      <c r="F56" s="2"/>
      <c r="G56" s="2"/>
      <c r="H56" s="2"/>
      <c r="I56" s="2"/>
    </row>
    <row r="57" spans="2:9" s="14" customFormat="1" ht="16.5" thickBot="1" x14ac:dyDescent="0.3">
      <c r="B57" s="10" t="s">
        <v>12</v>
      </c>
      <c r="C57" s="11">
        <f>C41</f>
        <v>0.2</v>
      </c>
      <c r="D57" s="2"/>
      <c r="E57" s="2"/>
      <c r="F57" s="2"/>
      <c r="G57" s="2"/>
      <c r="H57" s="2"/>
      <c r="I57" s="2"/>
    </row>
    <row r="58" spans="2:9" x14ac:dyDescent="0.25">
      <c r="B58" s="14"/>
      <c r="C58" s="15"/>
    </row>
    <row r="59" spans="2:9" ht="16.5" thickBot="1" x14ac:dyDescent="0.3">
      <c r="B59" s="14"/>
      <c r="C59" s="15"/>
    </row>
    <row r="60" spans="2:9" x14ac:dyDescent="0.25">
      <c r="B60" s="52" t="s">
        <v>1</v>
      </c>
      <c r="C60" s="53" t="s">
        <v>15</v>
      </c>
    </row>
    <row r="61" spans="2:9" ht="16.5" thickBot="1" x14ac:dyDescent="0.3">
      <c r="B61" s="10"/>
      <c r="C61" s="54">
        <v>0.25</v>
      </c>
    </row>
    <row r="62" spans="2:9" x14ac:dyDescent="0.25">
      <c r="B62" s="12"/>
      <c r="C62" s="55"/>
    </row>
    <row r="63" spans="2:9" ht="16.5" thickBot="1" x14ac:dyDescent="0.3">
      <c r="B63" s="14"/>
      <c r="C63" s="15"/>
    </row>
    <row r="64" spans="2:9" ht="18.75" x14ac:dyDescent="0.35">
      <c r="B64" s="56" t="s">
        <v>119</v>
      </c>
      <c r="C64" s="57" t="s">
        <v>0</v>
      </c>
    </row>
    <row r="65" spans="2:9" x14ac:dyDescent="0.25">
      <c r="B65" s="9" t="s">
        <v>6</v>
      </c>
      <c r="C65" s="74">
        <f t="shared" ref="C65:C76" si="2">C46*$C$61</f>
        <v>0</v>
      </c>
    </row>
    <row r="66" spans="2:9" x14ac:dyDescent="0.25">
      <c r="B66" s="7" t="s">
        <v>7</v>
      </c>
      <c r="C66" s="8">
        <f t="shared" si="2"/>
        <v>0.05</v>
      </c>
    </row>
    <row r="67" spans="2:9" s="14" customFormat="1" x14ac:dyDescent="0.25">
      <c r="B67" s="7" t="s">
        <v>3</v>
      </c>
      <c r="C67" s="8">
        <f t="shared" si="2"/>
        <v>0.2</v>
      </c>
      <c r="D67" s="2"/>
      <c r="E67" s="2"/>
      <c r="F67" s="2"/>
      <c r="G67" s="2"/>
      <c r="H67" s="2"/>
      <c r="I67" s="2"/>
    </row>
    <row r="68" spans="2:9" s="14" customFormat="1" x14ac:dyDescent="0.25">
      <c r="B68" s="7" t="s">
        <v>8</v>
      </c>
      <c r="C68" s="8">
        <f t="shared" si="2"/>
        <v>0.2</v>
      </c>
      <c r="D68" s="2"/>
      <c r="E68" s="2"/>
      <c r="F68" s="2"/>
      <c r="G68" s="2"/>
      <c r="H68" s="2"/>
      <c r="I68" s="2"/>
    </row>
    <row r="69" spans="2:9" x14ac:dyDescent="0.25">
      <c r="B69" s="9" t="s">
        <v>63</v>
      </c>
      <c r="C69" s="8">
        <f t="shared" si="2"/>
        <v>0</v>
      </c>
    </row>
    <row r="70" spans="2:9" x14ac:dyDescent="0.25">
      <c r="B70" s="9" t="s">
        <v>9</v>
      </c>
      <c r="C70" s="8">
        <f t="shared" si="2"/>
        <v>0.2</v>
      </c>
    </row>
    <row r="71" spans="2:9" x14ac:dyDescent="0.25">
      <c r="B71" s="7" t="s">
        <v>2</v>
      </c>
      <c r="C71" s="8">
        <f t="shared" si="2"/>
        <v>0.2</v>
      </c>
    </row>
    <row r="72" spans="2:9" x14ac:dyDescent="0.25">
      <c r="B72" s="7" t="s">
        <v>14</v>
      </c>
      <c r="C72" s="8">
        <f t="shared" si="2"/>
        <v>0.2</v>
      </c>
    </row>
    <row r="73" spans="2:9" x14ac:dyDescent="0.25">
      <c r="B73" s="7" t="s">
        <v>98</v>
      </c>
      <c r="C73" s="8">
        <f t="shared" si="2"/>
        <v>0.2</v>
      </c>
    </row>
    <row r="74" spans="2:9" x14ac:dyDescent="0.25">
      <c r="B74" s="7" t="s">
        <v>10</v>
      </c>
      <c r="C74" s="8">
        <f t="shared" si="2"/>
        <v>0.2</v>
      </c>
    </row>
    <row r="75" spans="2:9" x14ac:dyDescent="0.25">
      <c r="B75" s="5" t="s">
        <v>11</v>
      </c>
      <c r="C75" s="6">
        <f t="shared" si="2"/>
        <v>0</v>
      </c>
    </row>
    <row r="76" spans="2:9" ht="16.5" thickBot="1" x14ac:dyDescent="0.3">
      <c r="B76" s="10" t="s">
        <v>12</v>
      </c>
      <c r="C76" s="11">
        <f t="shared" si="2"/>
        <v>0.05</v>
      </c>
      <c r="D76" s="58"/>
      <c r="E76" s="58"/>
      <c r="F76" s="58"/>
      <c r="G76" s="58"/>
    </row>
    <row r="77" spans="2:9" x14ac:dyDescent="0.25">
      <c r="B77" s="12"/>
      <c r="C77" s="55"/>
      <c r="D77" s="58"/>
      <c r="E77" s="58"/>
      <c r="F77" s="58"/>
      <c r="G77" s="58"/>
    </row>
    <row r="78" spans="2:9" ht="16.5" thickBot="1" x14ac:dyDescent="0.3">
      <c r="B78" s="59"/>
      <c r="C78" s="60"/>
      <c r="F78" s="61"/>
      <c r="G78" s="61"/>
    </row>
    <row r="79" spans="2:9" ht="18.75" x14ac:dyDescent="0.35">
      <c r="B79" s="52" t="s">
        <v>120</v>
      </c>
      <c r="C79" s="53" t="s">
        <v>21</v>
      </c>
    </row>
    <row r="80" spans="2:9" ht="16.5" thickBot="1" x14ac:dyDescent="0.3">
      <c r="B80" s="10"/>
      <c r="C80" s="54">
        <v>0.35</v>
      </c>
    </row>
    <row r="81" spans="2:9" x14ac:dyDescent="0.25">
      <c r="B81" s="14"/>
      <c r="C81" s="15"/>
    </row>
    <row r="82" spans="2:9" s="19" customFormat="1" x14ac:dyDescent="0.25">
      <c r="B82" s="62" t="s">
        <v>76</v>
      </c>
      <c r="C82" s="17" t="s">
        <v>77</v>
      </c>
      <c r="D82" s="17">
        <v>2007</v>
      </c>
      <c r="E82" s="17">
        <v>2008</v>
      </c>
      <c r="F82" s="17">
        <v>2009</v>
      </c>
      <c r="G82" s="17">
        <v>2010</v>
      </c>
      <c r="H82" s="17">
        <v>2011</v>
      </c>
      <c r="I82" s="18">
        <v>2012</v>
      </c>
    </row>
    <row r="83" spans="2:9" s="19" customFormat="1" x14ac:dyDescent="0.25">
      <c r="B83" s="88" t="s">
        <v>36</v>
      </c>
      <c r="C83" s="27"/>
      <c r="D83" s="89">
        <f t="shared" ref="D83:I84" si="3">((D30-$C$80)*$C$75)/10^9</f>
        <v>0</v>
      </c>
      <c r="E83" s="89">
        <f t="shared" si="3"/>
        <v>0</v>
      </c>
      <c r="F83" s="89">
        <f t="shared" si="3"/>
        <v>0</v>
      </c>
      <c r="G83" s="89">
        <f t="shared" si="3"/>
        <v>0</v>
      </c>
      <c r="H83" s="89">
        <f t="shared" si="3"/>
        <v>0</v>
      </c>
      <c r="I83" s="90">
        <f t="shared" si="3"/>
        <v>0</v>
      </c>
    </row>
    <row r="84" spans="2:9" s="19" customFormat="1" x14ac:dyDescent="0.25">
      <c r="B84" s="88" t="s">
        <v>37</v>
      </c>
      <c r="C84" s="27"/>
      <c r="D84" s="89">
        <f t="shared" si="3"/>
        <v>0</v>
      </c>
      <c r="E84" s="89">
        <f t="shared" si="3"/>
        <v>0</v>
      </c>
      <c r="F84" s="89">
        <f t="shared" si="3"/>
        <v>0</v>
      </c>
      <c r="G84" s="89">
        <f t="shared" si="3"/>
        <v>0</v>
      </c>
      <c r="H84" s="89">
        <f t="shared" si="3"/>
        <v>0</v>
      </c>
      <c r="I84" s="90">
        <f t="shared" si="3"/>
        <v>0</v>
      </c>
    </row>
    <row r="85" spans="2:9" s="64" customFormat="1" x14ac:dyDescent="0.25">
      <c r="B85" s="38" t="s">
        <v>38</v>
      </c>
      <c r="C85" s="39" t="s">
        <v>13</v>
      </c>
      <c r="D85" s="91">
        <f t="shared" ref="D85:I85" si="4">SUM(D83:D84)</f>
        <v>0</v>
      </c>
      <c r="E85" s="91">
        <f t="shared" si="4"/>
        <v>0</v>
      </c>
      <c r="F85" s="91">
        <f t="shared" si="4"/>
        <v>0</v>
      </c>
      <c r="G85" s="91">
        <f t="shared" si="4"/>
        <v>0</v>
      </c>
      <c r="H85" s="91">
        <f t="shared" si="4"/>
        <v>0</v>
      </c>
      <c r="I85" s="92">
        <f t="shared" si="4"/>
        <v>0</v>
      </c>
    </row>
    <row r="86" spans="2:9" s="64" customFormat="1" x14ac:dyDescent="0.25">
      <c r="B86" s="42"/>
      <c r="C86" s="42"/>
      <c r="D86" s="65"/>
      <c r="E86" s="65"/>
      <c r="F86" s="65"/>
      <c r="G86" s="65"/>
      <c r="H86" s="65"/>
      <c r="I86" s="65"/>
    </row>
    <row r="87" spans="2:9" x14ac:dyDescent="0.25">
      <c r="B87" s="14"/>
      <c r="C87" s="15"/>
    </row>
    <row r="88" spans="2:9" s="19" customFormat="1" x14ac:dyDescent="0.25">
      <c r="B88" s="16" t="s">
        <v>79</v>
      </c>
      <c r="C88" s="17" t="s">
        <v>80</v>
      </c>
      <c r="D88" s="17">
        <v>2007</v>
      </c>
      <c r="E88" s="17">
        <v>2008</v>
      </c>
      <c r="F88" s="17">
        <v>2009</v>
      </c>
      <c r="G88" s="17">
        <v>2010</v>
      </c>
      <c r="H88" s="17">
        <v>2011</v>
      </c>
      <c r="I88" s="18">
        <v>2012</v>
      </c>
    </row>
    <row r="89" spans="2:9" s="64" customFormat="1" x14ac:dyDescent="0.25">
      <c r="B89" s="38" t="s">
        <v>38</v>
      </c>
      <c r="C89" s="23" t="s">
        <v>13</v>
      </c>
      <c r="D89" s="66">
        <v>0</v>
      </c>
      <c r="E89" s="66">
        <v>0</v>
      </c>
      <c r="F89" s="66">
        <v>0</v>
      </c>
      <c r="G89" s="66">
        <v>0</v>
      </c>
      <c r="H89" s="66">
        <v>0</v>
      </c>
      <c r="I89" s="67">
        <v>0</v>
      </c>
    </row>
    <row r="90" spans="2:9" x14ac:dyDescent="0.25">
      <c r="B90" s="68"/>
      <c r="C90" s="69"/>
      <c r="D90" s="33"/>
      <c r="E90" s="33"/>
      <c r="F90" s="33"/>
      <c r="G90" s="33"/>
      <c r="H90" s="33"/>
      <c r="I90" s="33"/>
    </row>
    <row r="91" spans="2:9" x14ac:dyDescent="0.25">
      <c r="B91" s="33"/>
      <c r="C91" s="33"/>
      <c r="D91" s="33"/>
      <c r="E91" s="33"/>
      <c r="F91" s="33"/>
      <c r="G91" s="33"/>
      <c r="H91" s="33"/>
      <c r="I91" s="33"/>
    </row>
    <row r="92" spans="2:9" s="19" customFormat="1" x14ac:dyDescent="0.25">
      <c r="B92" s="16" t="s">
        <v>75</v>
      </c>
      <c r="C92" s="17" t="s">
        <v>77</v>
      </c>
      <c r="D92" s="17">
        <v>2007</v>
      </c>
      <c r="E92" s="17">
        <v>2008</v>
      </c>
      <c r="F92" s="17">
        <v>2009</v>
      </c>
      <c r="G92" s="17">
        <v>2010</v>
      </c>
      <c r="H92" s="17">
        <v>2011</v>
      </c>
      <c r="I92" s="18">
        <v>2012</v>
      </c>
    </row>
    <row r="93" spans="2:9" s="19" customFormat="1" x14ac:dyDescent="0.25">
      <c r="B93" s="88" t="s">
        <v>36</v>
      </c>
      <c r="C93" s="70"/>
      <c r="D93" s="85">
        <f>D83*(1-$D$89)</f>
        <v>0</v>
      </c>
      <c r="E93" s="85">
        <f>E83*(1-$E$89)</f>
        <v>0</v>
      </c>
      <c r="F93" s="85">
        <f>F83*(1-$F$89)</f>
        <v>0</v>
      </c>
      <c r="G93" s="85">
        <f>G83*(1-$G$89)</f>
        <v>0</v>
      </c>
      <c r="H93" s="85">
        <f>H83*(1-$H$89)</f>
        <v>0</v>
      </c>
      <c r="I93" s="93">
        <f>I83*(1-$I$89)</f>
        <v>0</v>
      </c>
    </row>
    <row r="94" spans="2:9" s="19" customFormat="1" x14ac:dyDescent="0.25">
      <c r="B94" s="88" t="s">
        <v>37</v>
      </c>
      <c r="C94" s="70"/>
      <c r="D94" s="85">
        <f>D84*(1-$D$89)</f>
        <v>0</v>
      </c>
      <c r="E94" s="85">
        <f>E84*(1-$E$89)</f>
        <v>0</v>
      </c>
      <c r="F94" s="85">
        <f>F84*(1-$F$89)</f>
        <v>0</v>
      </c>
      <c r="G94" s="85">
        <f>G84*(1-$G$89)</f>
        <v>0</v>
      </c>
      <c r="H94" s="85">
        <f>H84*(1-$H$89)</f>
        <v>0</v>
      </c>
      <c r="I94" s="93">
        <f>I84*(1-$I$89)</f>
        <v>0</v>
      </c>
    </row>
    <row r="95" spans="2:9" s="64" customFormat="1" x14ac:dyDescent="0.25">
      <c r="B95" s="22" t="s">
        <v>38</v>
      </c>
      <c r="C95" s="23" t="s">
        <v>13</v>
      </c>
      <c r="D95" s="94">
        <f t="shared" ref="D95:I95" si="5">SUM(D93:D94)</f>
        <v>0</v>
      </c>
      <c r="E95" s="94">
        <f t="shared" si="5"/>
        <v>0</v>
      </c>
      <c r="F95" s="94">
        <f t="shared" si="5"/>
        <v>0</v>
      </c>
      <c r="G95" s="94">
        <f t="shared" si="5"/>
        <v>0</v>
      </c>
      <c r="H95" s="94">
        <f t="shared" si="5"/>
        <v>0</v>
      </c>
      <c r="I95" s="95">
        <f t="shared" si="5"/>
        <v>0</v>
      </c>
    </row>
    <row r="96" spans="2:9" x14ac:dyDescent="0.25">
      <c r="B96" s="33"/>
      <c r="C96" s="33"/>
      <c r="D96" s="33"/>
      <c r="E96" s="33"/>
      <c r="F96" s="33"/>
      <c r="G96" s="33"/>
      <c r="H96" s="33"/>
      <c r="I96" s="33"/>
    </row>
    <row r="97" spans="2:9" x14ac:dyDescent="0.25">
      <c r="B97" s="33"/>
      <c r="C97" s="33"/>
      <c r="D97" s="33"/>
      <c r="E97" s="33"/>
      <c r="F97" s="33"/>
      <c r="G97" s="33"/>
      <c r="H97" s="33"/>
      <c r="I97" s="33"/>
    </row>
    <row r="98" spans="2:9" s="19" customFormat="1" x14ac:dyDescent="0.25">
      <c r="B98" s="16" t="s">
        <v>83</v>
      </c>
      <c r="C98" s="17" t="s">
        <v>77</v>
      </c>
      <c r="D98" s="17">
        <v>2007</v>
      </c>
      <c r="E98" s="17">
        <v>2008</v>
      </c>
      <c r="F98" s="17">
        <v>2009</v>
      </c>
      <c r="G98" s="17">
        <v>2010</v>
      </c>
      <c r="H98" s="17">
        <v>2011</v>
      </c>
      <c r="I98" s="18">
        <v>2012</v>
      </c>
    </row>
    <row r="99" spans="2:9" s="71" customFormat="1" x14ac:dyDescent="0.25">
      <c r="B99" s="96" t="s">
        <v>36</v>
      </c>
      <c r="C99" s="27"/>
      <c r="D99" s="89">
        <f>D93*21</f>
        <v>0</v>
      </c>
      <c r="E99" s="89">
        <f t="shared" ref="D99:I100" si="6">E93*21</f>
        <v>0</v>
      </c>
      <c r="F99" s="89">
        <f t="shared" si="6"/>
        <v>0</v>
      </c>
      <c r="G99" s="89">
        <f t="shared" si="6"/>
        <v>0</v>
      </c>
      <c r="H99" s="89">
        <f t="shared" si="6"/>
        <v>0</v>
      </c>
      <c r="I99" s="90">
        <f t="shared" si="6"/>
        <v>0</v>
      </c>
    </row>
    <row r="100" spans="2:9" s="71" customFormat="1" x14ac:dyDescent="0.25">
      <c r="B100" s="96" t="s">
        <v>37</v>
      </c>
      <c r="C100" s="27"/>
      <c r="D100" s="89">
        <f t="shared" si="6"/>
        <v>0</v>
      </c>
      <c r="E100" s="89">
        <f>E94*21</f>
        <v>0</v>
      </c>
      <c r="F100" s="89">
        <f t="shared" si="6"/>
        <v>0</v>
      </c>
      <c r="G100" s="89">
        <f t="shared" si="6"/>
        <v>0</v>
      </c>
      <c r="H100" s="89">
        <f t="shared" si="6"/>
        <v>0</v>
      </c>
      <c r="I100" s="90">
        <f t="shared" si="6"/>
        <v>0</v>
      </c>
    </row>
    <row r="101" spans="2:9" s="64" customFormat="1" x14ac:dyDescent="0.25">
      <c r="B101" s="22" t="s">
        <v>38</v>
      </c>
      <c r="C101" s="23" t="s">
        <v>13</v>
      </c>
      <c r="D101" s="94">
        <f t="shared" ref="D101:I101" si="7">SUM(D99:D100)</f>
        <v>0</v>
      </c>
      <c r="E101" s="94">
        <f t="shared" si="7"/>
        <v>0</v>
      </c>
      <c r="F101" s="94">
        <f t="shared" si="7"/>
        <v>0</v>
      </c>
      <c r="G101" s="94">
        <f t="shared" si="7"/>
        <v>0</v>
      </c>
      <c r="H101" s="94">
        <f t="shared" si="7"/>
        <v>0</v>
      </c>
      <c r="I101" s="95">
        <f t="shared" si="7"/>
        <v>0</v>
      </c>
    </row>
  </sheetData>
  <mergeCells count="1">
    <mergeCell ref="B45:C45"/>
  </mergeCells>
  <pageMargins left="0.511811024" right="0.511811024" top="0.78740157499999996" bottom="0.78740157499999996" header="0.31496062000000002" footer="0.31496062000000002"/>
  <pageSetup paperSize="9" orientation="portrait" horizontalDpi="4294967293" verticalDpi="4294967293"/>
  <ignoredErrors>
    <ignoredError sqref="E22:I22" formulaRange="1"/>
  </ignoredErrors>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106"/>
  <sheetViews>
    <sheetView topLeftCell="A121" workbookViewId="0">
      <selection activeCell="E15" sqref="E15"/>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3.8554687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7" t="s">
        <v>7</v>
      </c>
      <c r="C6" s="8">
        <v>3</v>
      </c>
    </row>
    <row r="7" spans="2:3" x14ac:dyDescent="0.25">
      <c r="B7" s="7" t="s">
        <v>3</v>
      </c>
      <c r="C7" s="8">
        <v>2.5</v>
      </c>
    </row>
    <row r="8" spans="2:3" x14ac:dyDescent="0.25">
      <c r="B8" s="7" t="s">
        <v>8</v>
      </c>
      <c r="C8" s="8">
        <v>9</v>
      </c>
    </row>
    <row r="9" spans="2:3" x14ac:dyDescent="0.25">
      <c r="B9" s="9"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98</v>
      </c>
      <c r="C13" s="8">
        <v>9</v>
      </c>
    </row>
    <row r="14" spans="2:3" x14ac:dyDescent="0.25">
      <c r="B14" s="7" t="s">
        <v>10</v>
      </c>
      <c r="C14" s="8">
        <v>5.9</v>
      </c>
    </row>
    <row r="15" spans="2:3" x14ac:dyDescent="0.25">
      <c r="B15" s="7" t="s">
        <v>11</v>
      </c>
      <c r="C15" s="8">
        <v>6.12</v>
      </c>
    </row>
    <row r="16" spans="2:3" ht="16.5" thickBot="1" x14ac:dyDescent="0.3">
      <c r="B16" s="97" t="s">
        <v>12</v>
      </c>
      <c r="C16" s="98">
        <v>3.1</v>
      </c>
    </row>
    <row r="17" spans="2:9" x14ac:dyDescent="0.25">
      <c r="B17" s="12"/>
      <c r="C17" s="13"/>
    </row>
    <row r="18" spans="2:9" x14ac:dyDescent="0.25">
      <c r="B18" s="14"/>
      <c r="C18" s="15"/>
    </row>
    <row r="19" spans="2:9" s="19" customFormat="1" ht="18.75" x14ac:dyDescent="0.25">
      <c r="B19" s="16" t="s">
        <v>115</v>
      </c>
      <c r="C19" s="17" t="s">
        <v>17</v>
      </c>
      <c r="D19" s="17">
        <v>2007</v>
      </c>
      <c r="E19" s="17">
        <v>2008</v>
      </c>
      <c r="F19" s="17">
        <v>2009</v>
      </c>
      <c r="G19" s="17">
        <v>2010</v>
      </c>
      <c r="H19" s="17">
        <v>2011</v>
      </c>
      <c r="I19" s="18">
        <v>2012</v>
      </c>
    </row>
    <row r="20" spans="2:9" s="19" customFormat="1" x14ac:dyDescent="0.25">
      <c r="B20" s="20" t="s">
        <v>40</v>
      </c>
      <c r="C20" s="21"/>
      <c r="D20" s="151">
        <v>408000</v>
      </c>
      <c r="E20" s="151">
        <v>416000</v>
      </c>
      <c r="F20" s="151">
        <v>423000</v>
      </c>
      <c r="G20" s="151">
        <v>431000</v>
      </c>
      <c r="H20" s="151">
        <v>431000</v>
      </c>
      <c r="I20" s="151">
        <v>431000</v>
      </c>
    </row>
    <row r="21" spans="2:9" s="19" customFormat="1" x14ac:dyDescent="0.25">
      <c r="B21" s="20" t="s">
        <v>41</v>
      </c>
      <c r="C21" s="21"/>
      <c r="D21" s="151">
        <v>21500</v>
      </c>
      <c r="E21" s="151">
        <v>21700</v>
      </c>
      <c r="F21" s="151">
        <v>22000</v>
      </c>
      <c r="G21" s="151">
        <v>22200</v>
      </c>
      <c r="H21" s="151">
        <v>22200</v>
      </c>
      <c r="I21" s="151">
        <v>22200</v>
      </c>
    </row>
    <row r="22" spans="2:9" s="19" customFormat="1" x14ac:dyDescent="0.25">
      <c r="B22" s="20" t="s">
        <v>42</v>
      </c>
      <c r="C22" s="21"/>
      <c r="D22" s="151">
        <v>81100</v>
      </c>
      <c r="E22" s="151">
        <v>83700</v>
      </c>
      <c r="F22" s="151">
        <v>86000</v>
      </c>
      <c r="G22" s="151">
        <v>88900</v>
      </c>
      <c r="H22" s="151">
        <v>88900</v>
      </c>
      <c r="I22" s="151">
        <v>88900</v>
      </c>
    </row>
    <row r="23" spans="2:9" s="19" customFormat="1" x14ac:dyDescent="0.25">
      <c r="B23" s="22" t="s">
        <v>39</v>
      </c>
      <c r="C23" s="23" t="s">
        <v>13</v>
      </c>
      <c r="D23" s="152">
        <f>SUM(D20:D22)</f>
        <v>510600</v>
      </c>
      <c r="E23" s="152">
        <f>SUM(E20:E22)</f>
        <v>521400</v>
      </c>
      <c r="F23" s="152">
        <f t="shared" ref="F23:I23" si="0">SUM(F20:F22)</f>
        <v>531000</v>
      </c>
      <c r="G23" s="152">
        <f t="shared" si="0"/>
        <v>542100</v>
      </c>
      <c r="H23" s="152">
        <f t="shared" si="0"/>
        <v>542100</v>
      </c>
      <c r="I23" s="153">
        <f t="shared" si="0"/>
        <v>542100</v>
      </c>
    </row>
    <row r="24" spans="2:9" s="19" customFormat="1" x14ac:dyDescent="0.25">
      <c r="B24" s="26"/>
      <c r="C24" s="27"/>
      <c r="D24" s="28"/>
      <c r="E24" s="28"/>
      <c r="F24" s="28"/>
      <c r="G24" s="28"/>
      <c r="H24" s="28"/>
      <c r="I24" s="28"/>
    </row>
    <row r="25" spans="2:9" s="19" customFormat="1" x14ac:dyDescent="0.25">
      <c r="B25" s="29"/>
      <c r="C25" s="29"/>
      <c r="D25" s="30"/>
      <c r="E25" s="30"/>
      <c r="F25" s="30"/>
      <c r="G25" s="30"/>
      <c r="H25" s="30"/>
      <c r="I25" s="30"/>
    </row>
    <row r="26" spans="2:9" s="19" customFormat="1" ht="18.75" x14ac:dyDescent="0.25">
      <c r="B26" s="16" t="s">
        <v>116</v>
      </c>
      <c r="C26" s="17" t="s">
        <v>117</v>
      </c>
      <c r="D26" s="17">
        <v>2007</v>
      </c>
      <c r="E26" s="17">
        <v>2008</v>
      </c>
      <c r="F26" s="17">
        <v>2009</v>
      </c>
      <c r="G26" s="17">
        <v>2010</v>
      </c>
      <c r="H26" s="17">
        <v>2011</v>
      </c>
      <c r="I26" s="18">
        <v>2012</v>
      </c>
    </row>
    <row r="27" spans="2:9" s="19" customFormat="1" x14ac:dyDescent="0.25">
      <c r="B27" s="22" t="s">
        <v>39</v>
      </c>
      <c r="C27" s="23" t="s">
        <v>13</v>
      </c>
      <c r="D27" s="137">
        <v>32</v>
      </c>
      <c r="E27" s="137">
        <v>32</v>
      </c>
      <c r="F27" s="137">
        <v>32</v>
      </c>
      <c r="G27" s="137">
        <v>32</v>
      </c>
      <c r="H27" s="137">
        <v>32</v>
      </c>
      <c r="I27" s="137">
        <v>32</v>
      </c>
    </row>
    <row r="28" spans="2:9" s="19" customFormat="1" x14ac:dyDescent="0.25">
      <c r="B28" s="26"/>
      <c r="C28" s="27"/>
      <c r="D28" s="32"/>
      <c r="E28" s="32"/>
      <c r="F28" s="32"/>
      <c r="G28" s="32"/>
      <c r="H28" s="32"/>
      <c r="I28" s="32"/>
    </row>
    <row r="29" spans="2:9" x14ac:dyDescent="0.25">
      <c r="B29" s="33"/>
      <c r="C29" s="33"/>
      <c r="D29" s="33"/>
      <c r="E29" s="33"/>
      <c r="F29" s="33"/>
      <c r="G29" s="33"/>
      <c r="H29" s="33"/>
      <c r="I29" s="33"/>
    </row>
    <row r="30" spans="2:9" s="19" customFormat="1" ht="18.75" x14ac:dyDescent="0.25">
      <c r="B30" s="16" t="s">
        <v>118</v>
      </c>
      <c r="C30" s="17" t="s">
        <v>16</v>
      </c>
      <c r="D30" s="17">
        <v>2007</v>
      </c>
      <c r="E30" s="17">
        <v>2008</v>
      </c>
      <c r="F30" s="17">
        <v>2009</v>
      </c>
      <c r="G30" s="17">
        <v>2010</v>
      </c>
      <c r="H30" s="17">
        <v>2011</v>
      </c>
      <c r="I30" s="18">
        <v>2012</v>
      </c>
    </row>
    <row r="31" spans="2:9" s="19" customFormat="1" x14ac:dyDescent="0.25">
      <c r="B31" s="20" t="s">
        <v>40</v>
      </c>
      <c r="C31" s="34"/>
      <c r="D31" s="151">
        <f>D20*$D$27*$C$16</f>
        <v>40473600</v>
      </c>
      <c r="E31" s="151">
        <f>E20*$E$27*$C$16</f>
        <v>41267200</v>
      </c>
      <c r="F31" s="151">
        <f>F20*$F$27*$C$16</f>
        <v>41961600</v>
      </c>
      <c r="G31" s="151">
        <f>G20*$G$27*$C$16</f>
        <v>42755200</v>
      </c>
      <c r="H31" s="151">
        <f>H20*$H$27*$C$16</f>
        <v>42755200</v>
      </c>
      <c r="I31" s="140">
        <f>I20*$I$27*$C$16</f>
        <v>42755200</v>
      </c>
    </row>
    <row r="32" spans="2:9" s="19" customFormat="1" x14ac:dyDescent="0.25">
      <c r="B32" s="20" t="s">
        <v>41</v>
      </c>
      <c r="C32" s="37"/>
      <c r="D32" s="151">
        <f>D21*$D$27*$C$16</f>
        <v>2132800</v>
      </c>
      <c r="E32" s="151">
        <f>E21*$E$27*$C$16</f>
        <v>2152640</v>
      </c>
      <c r="F32" s="151">
        <f>F21*$F$27*$C$16</f>
        <v>2182400</v>
      </c>
      <c r="G32" s="151">
        <f>G21*$G$27*$C$16</f>
        <v>2202240</v>
      </c>
      <c r="H32" s="151">
        <f>H21*$H$27*$C$16</f>
        <v>2202240</v>
      </c>
      <c r="I32" s="140">
        <f>I21*$I$27*$C$16</f>
        <v>2202240</v>
      </c>
    </row>
    <row r="33" spans="2:9" s="19" customFormat="1" x14ac:dyDescent="0.25">
      <c r="B33" s="20" t="s">
        <v>42</v>
      </c>
      <c r="C33" s="37"/>
      <c r="D33" s="151">
        <f>D22*$D$27*$C$16</f>
        <v>8045120</v>
      </c>
      <c r="E33" s="151">
        <f>E22*$E$27*$C$16</f>
        <v>8303040</v>
      </c>
      <c r="F33" s="151">
        <f>F22*$F$27*$C$16</f>
        <v>8531200</v>
      </c>
      <c r="G33" s="151">
        <f>G22*$G$27*$C$16</f>
        <v>8818880</v>
      </c>
      <c r="H33" s="151">
        <f>H22*$H$27*$C$16</f>
        <v>8818880</v>
      </c>
      <c r="I33" s="140">
        <f>I22*$I$27*$C$16</f>
        <v>8818880</v>
      </c>
    </row>
    <row r="34" spans="2:9" x14ac:dyDescent="0.25">
      <c r="B34" s="38" t="s">
        <v>39</v>
      </c>
      <c r="C34" s="39" t="s">
        <v>13</v>
      </c>
      <c r="D34" s="154">
        <f t="shared" ref="D34:I34" si="1">SUM(D31:D33)</f>
        <v>50651520</v>
      </c>
      <c r="E34" s="154">
        <f t="shared" si="1"/>
        <v>51722880</v>
      </c>
      <c r="F34" s="154">
        <f t="shared" si="1"/>
        <v>52675200</v>
      </c>
      <c r="G34" s="154">
        <f t="shared" si="1"/>
        <v>53776320</v>
      </c>
      <c r="H34" s="154">
        <f>SUM(H31:H33)</f>
        <v>53776320</v>
      </c>
      <c r="I34" s="155">
        <f t="shared" si="1"/>
        <v>53776320</v>
      </c>
    </row>
    <row r="35" spans="2:9" x14ac:dyDescent="0.25">
      <c r="B35" s="42"/>
      <c r="C35" s="42"/>
      <c r="D35" s="43"/>
      <c r="E35" s="43"/>
      <c r="F35" s="43"/>
      <c r="G35" s="43"/>
      <c r="H35" s="43"/>
      <c r="I35" s="43"/>
    </row>
    <row r="36" spans="2:9" x14ac:dyDescent="0.25">
      <c r="B36" s="15"/>
      <c r="C36" s="15"/>
      <c r="D36" s="51"/>
      <c r="E36" s="51"/>
      <c r="F36" s="51"/>
      <c r="G36" s="51"/>
      <c r="H36" s="51"/>
      <c r="I36" s="51"/>
    </row>
    <row r="37" spans="2:9" ht="31.5" x14ac:dyDescent="0.25">
      <c r="B37" s="44" t="s">
        <v>101</v>
      </c>
      <c r="C37" s="45" t="s">
        <v>102</v>
      </c>
      <c r="D37" s="26"/>
      <c r="E37" s="26"/>
      <c r="F37" s="46"/>
      <c r="G37" s="46"/>
      <c r="H37" s="46"/>
      <c r="I37" s="46"/>
    </row>
    <row r="38" spans="2:9" x14ac:dyDescent="0.25">
      <c r="B38" s="47" t="s">
        <v>103</v>
      </c>
      <c r="C38" s="140">
        <v>0.1</v>
      </c>
      <c r="D38" s="46"/>
      <c r="E38" s="46"/>
      <c r="F38" s="43"/>
      <c r="G38" s="43"/>
      <c r="H38" s="43"/>
      <c r="I38" s="43"/>
    </row>
    <row r="39" spans="2:9" x14ac:dyDescent="0.25">
      <c r="B39" s="47" t="s">
        <v>104</v>
      </c>
      <c r="C39" s="140">
        <v>0</v>
      </c>
      <c r="D39" s="12"/>
      <c r="E39" s="46"/>
      <c r="F39" s="43"/>
      <c r="G39" s="43"/>
      <c r="H39" s="43"/>
      <c r="I39" s="43"/>
    </row>
    <row r="40" spans="2:9" x14ac:dyDescent="0.25">
      <c r="B40" s="47" t="s">
        <v>105</v>
      </c>
      <c r="C40" s="140">
        <v>0.3</v>
      </c>
      <c r="D40" s="12"/>
      <c r="E40" s="46"/>
      <c r="F40" s="43"/>
      <c r="G40" s="43"/>
      <c r="H40" s="43"/>
      <c r="I40" s="43"/>
    </row>
    <row r="41" spans="2:9" x14ac:dyDescent="0.25">
      <c r="B41" s="47" t="s">
        <v>106</v>
      </c>
      <c r="C41" s="140">
        <v>0.8</v>
      </c>
      <c r="D41" s="12"/>
      <c r="E41" s="46"/>
      <c r="F41" s="43"/>
      <c r="G41" s="43"/>
      <c r="H41" s="43"/>
      <c r="I41" s="43"/>
    </row>
    <row r="42" spans="2:9" x14ac:dyDescent="0.25">
      <c r="B42" s="47" t="s">
        <v>107</v>
      </c>
      <c r="C42" s="140">
        <v>0.8</v>
      </c>
      <c r="D42" s="12"/>
      <c r="E42" s="46"/>
      <c r="F42" s="43"/>
      <c r="G42" s="43"/>
      <c r="H42" s="43"/>
      <c r="I42" s="43"/>
    </row>
    <row r="43" spans="2:9" x14ac:dyDescent="0.25">
      <c r="B43" s="47" t="s">
        <v>108</v>
      </c>
      <c r="C43" s="140">
        <v>0.2</v>
      </c>
      <c r="D43" s="12"/>
      <c r="E43" s="46"/>
      <c r="F43" s="43"/>
      <c r="G43" s="43"/>
      <c r="H43" s="43"/>
      <c r="I43" s="43"/>
    </row>
    <row r="44" spans="2:9" x14ac:dyDescent="0.25">
      <c r="B44" s="49" t="s">
        <v>109</v>
      </c>
      <c r="C44" s="139">
        <v>0.8</v>
      </c>
      <c r="D44" s="12"/>
      <c r="E44" s="46"/>
      <c r="F44" s="43"/>
      <c r="G44" s="43"/>
      <c r="H44" s="43"/>
      <c r="I44" s="43"/>
    </row>
    <row r="45" spans="2:9" x14ac:dyDescent="0.25">
      <c r="B45" s="78"/>
      <c r="C45" s="79"/>
      <c r="D45" s="12"/>
      <c r="E45" s="46"/>
      <c r="F45" s="43"/>
      <c r="G45" s="43"/>
      <c r="H45" s="43"/>
      <c r="I45" s="43"/>
    </row>
    <row r="46" spans="2:9" ht="16.5" thickBot="1" x14ac:dyDescent="0.3">
      <c r="B46" s="78"/>
      <c r="C46" s="79"/>
      <c r="D46" s="12"/>
      <c r="E46" s="46"/>
      <c r="F46" s="43"/>
      <c r="G46" s="43"/>
      <c r="H46" s="43"/>
      <c r="I46" s="43"/>
    </row>
    <row r="47" spans="2:9" x14ac:dyDescent="0.25">
      <c r="B47" s="204" t="s">
        <v>110</v>
      </c>
      <c r="C47" s="205"/>
    </row>
    <row r="48" spans="2:9" x14ac:dyDescent="0.25">
      <c r="B48" s="9" t="s">
        <v>6</v>
      </c>
      <c r="C48" s="8">
        <f>C39</f>
        <v>0</v>
      </c>
    </row>
    <row r="49" spans="2:9" x14ac:dyDescent="0.25">
      <c r="B49" s="7" t="s">
        <v>7</v>
      </c>
      <c r="C49" s="8">
        <f>C43</f>
        <v>0.2</v>
      </c>
    </row>
    <row r="50" spans="2:9" x14ac:dyDescent="0.25">
      <c r="B50" s="7" t="s">
        <v>3</v>
      </c>
      <c r="C50" s="8">
        <f>C42</f>
        <v>0.8</v>
      </c>
    </row>
    <row r="51" spans="2:9" x14ac:dyDescent="0.25">
      <c r="B51" s="7" t="s">
        <v>8</v>
      </c>
      <c r="C51" s="8">
        <f>C42</f>
        <v>0.8</v>
      </c>
    </row>
    <row r="52" spans="2:9" x14ac:dyDescent="0.25">
      <c r="B52" s="9" t="s">
        <v>63</v>
      </c>
      <c r="C52" s="8">
        <f>C39</f>
        <v>0</v>
      </c>
    </row>
    <row r="53" spans="2:9" x14ac:dyDescent="0.25">
      <c r="B53" s="9" t="s">
        <v>9</v>
      </c>
      <c r="C53" s="8">
        <f>C42</f>
        <v>0.8</v>
      </c>
    </row>
    <row r="54" spans="2:9" x14ac:dyDescent="0.25">
      <c r="B54" s="7" t="s">
        <v>2</v>
      </c>
      <c r="C54" s="8">
        <f>C42</f>
        <v>0.8</v>
      </c>
    </row>
    <row r="55" spans="2:9" x14ac:dyDescent="0.25">
      <c r="B55" s="7" t="s">
        <v>14</v>
      </c>
      <c r="C55" s="8">
        <f>C42</f>
        <v>0.8</v>
      </c>
    </row>
    <row r="56" spans="2:9" x14ac:dyDescent="0.25">
      <c r="B56" s="7" t="s">
        <v>97</v>
      </c>
      <c r="C56" s="8">
        <f>C42</f>
        <v>0.8</v>
      </c>
    </row>
    <row r="57" spans="2:9" x14ac:dyDescent="0.25">
      <c r="B57" s="7" t="s">
        <v>10</v>
      </c>
      <c r="C57" s="8">
        <f>C42</f>
        <v>0.8</v>
      </c>
    </row>
    <row r="58" spans="2:9" s="14" customFormat="1" x14ac:dyDescent="0.25">
      <c r="B58" s="7" t="s">
        <v>11</v>
      </c>
      <c r="C58" s="8">
        <f>C39</f>
        <v>0</v>
      </c>
      <c r="D58" s="2"/>
      <c r="E58" s="2"/>
      <c r="F58" s="2"/>
      <c r="G58" s="2"/>
      <c r="H58" s="2"/>
      <c r="I58" s="2"/>
    </row>
    <row r="59" spans="2:9" s="14" customFormat="1" ht="16.5" thickBot="1" x14ac:dyDescent="0.3">
      <c r="B59" s="97" t="s">
        <v>12</v>
      </c>
      <c r="C59" s="98">
        <f>C43</f>
        <v>0.2</v>
      </c>
      <c r="D59" s="2"/>
      <c r="E59" s="2"/>
      <c r="F59" s="2"/>
      <c r="G59" s="2"/>
      <c r="H59" s="2"/>
      <c r="I59" s="2"/>
    </row>
    <row r="60" spans="2:9" x14ac:dyDescent="0.25">
      <c r="B60" s="14"/>
      <c r="C60" s="15"/>
    </row>
    <row r="61" spans="2:9" ht="16.5" thickBot="1" x14ac:dyDescent="0.3">
      <c r="B61" s="14"/>
      <c r="C61" s="15"/>
    </row>
    <row r="62" spans="2:9" x14ac:dyDescent="0.25">
      <c r="B62" s="52" t="s">
        <v>1</v>
      </c>
      <c r="C62" s="53" t="s">
        <v>15</v>
      </c>
    </row>
    <row r="63" spans="2:9" ht="16.5" thickBot="1" x14ac:dyDescent="0.3">
      <c r="B63" s="10"/>
      <c r="C63" s="54">
        <v>0.25</v>
      </c>
    </row>
    <row r="64" spans="2:9" x14ac:dyDescent="0.25">
      <c r="B64" s="12"/>
      <c r="C64" s="55"/>
    </row>
    <row r="65" spans="2:9" ht="16.5" thickBot="1" x14ac:dyDescent="0.3">
      <c r="B65" s="14"/>
      <c r="C65" s="15"/>
    </row>
    <row r="66" spans="2:9" ht="18.75" x14ac:dyDescent="0.35">
      <c r="B66" s="56" t="s">
        <v>119</v>
      </c>
      <c r="C66" s="57" t="s">
        <v>0</v>
      </c>
    </row>
    <row r="67" spans="2:9" x14ac:dyDescent="0.25">
      <c r="B67" s="9" t="s">
        <v>6</v>
      </c>
      <c r="C67" s="8">
        <f t="shared" ref="C67:C78" si="2">C48*$C$63</f>
        <v>0</v>
      </c>
    </row>
    <row r="68" spans="2:9" x14ac:dyDescent="0.25">
      <c r="B68" s="7" t="s">
        <v>7</v>
      </c>
      <c r="C68" s="8">
        <f t="shared" si="2"/>
        <v>0.05</v>
      </c>
    </row>
    <row r="69" spans="2:9" s="14" customFormat="1" x14ac:dyDescent="0.25">
      <c r="B69" s="7" t="s">
        <v>3</v>
      </c>
      <c r="C69" s="8">
        <f t="shared" si="2"/>
        <v>0.2</v>
      </c>
      <c r="D69" s="2"/>
      <c r="E69" s="2"/>
      <c r="F69" s="2"/>
      <c r="G69" s="2"/>
      <c r="H69" s="2"/>
      <c r="I69" s="2"/>
    </row>
    <row r="70" spans="2:9" s="14" customFormat="1" x14ac:dyDescent="0.25">
      <c r="B70" s="7" t="s">
        <v>8</v>
      </c>
      <c r="C70" s="8">
        <f t="shared" si="2"/>
        <v>0.2</v>
      </c>
      <c r="D70" s="2"/>
      <c r="E70" s="2"/>
      <c r="F70" s="2"/>
      <c r="G70" s="2"/>
      <c r="H70" s="2"/>
      <c r="I70" s="2"/>
    </row>
    <row r="71" spans="2:9" x14ac:dyDescent="0.25">
      <c r="B71" s="9" t="s">
        <v>63</v>
      </c>
      <c r="C71" s="8">
        <f t="shared" si="2"/>
        <v>0</v>
      </c>
    </row>
    <row r="72" spans="2:9" x14ac:dyDescent="0.25">
      <c r="B72" s="9" t="s">
        <v>9</v>
      </c>
      <c r="C72" s="8">
        <f t="shared" si="2"/>
        <v>0.2</v>
      </c>
    </row>
    <row r="73" spans="2:9" x14ac:dyDescent="0.25">
      <c r="B73" s="7" t="s">
        <v>2</v>
      </c>
      <c r="C73" s="8">
        <f t="shared" si="2"/>
        <v>0.2</v>
      </c>
    </row>
    <row r="74" spans="2:9" x14ac:dyDescent="0.25">
      <c r="B74" s="7" t="s">
        <v>14</v>
      </c>
      <c r="C74" s="8">
        <f t="shared" si="2"/>
        <v>0.2</v>
      </c>
    </row>
    <row r="75" spans="2:9" x14ac:dyDescent="0.25">
      <c r="B75" s="7" t="s">
        <v>97</v>
      </c>
      <c r="C75" s="8">
        <f t="shared" si="2"/>
        <v>0.2</v>
      </c>
    </row>
    <row r="76" spans="2:9" x14ac:dyDescent="0.25">
      <c r="B76" s="7" t="s">
        <v>10</v>
      </c>
      <c r="C76" s="8">
        <f t="shared" si="2"/>
        <v>0.2</v>
      </c>
    </row>
    <row r="77" spans="2:9" x14ac:dyDescent="0.25">
      <c r="B77" s="7" t="s">
        <v>11</v>
      </c>
      <c r="C77" s="8">
        <f t="shared" si="2"/>
        <v>0</v>
      </c>
    </row>
    <row r="78" spans="2:9" ht="16.5" thickBot="1" x14ac:dyDescent="0.3">
      <c r="B78" s="97" t="s">
        <v>12</v>
      </c>
      <c r="C78" s="98">
        <f t="shared" si="2"/>
        <v>0.05</v>
      </c>
      <c r="D78" s="58"/>
      <c r="E78" s="58"/>
      <c r="F78" s="58"/>
      <c r="G78" s="58"/>
    </row>
    <row r="79" spans="2:9" x14ac:dyDescent="0.25">
      <c r="B79" s="12"/>
      <c r="C79" s="55"/>
      <c r="D79" s="58"/>
      <c r="E79" s="58"/>
      <c r="F79" s="58"/>
      <c r="G79" s="58"/>
    </row>
    <row r="80" spans="2:9" ht="16.5" thickBot="1" x14ac:dyDescent="0.3">
      <c r="B80" s="59"/>
      <c r="C80" s="60"/>
      <c r="F80" s="61"/>
      <c r="G80" s="61"/>
    </row>
    <row r="81" spans="2:9" ht="18.75" x14ac:dyDescent="0.35">
      <c r="B81" s="52" t="s">
        <v>120</v>
      </c>
      <c r="C81" s="53" t="s">
        <v>21</v>
      </c>
    </row>
    <row r="82" spans="2:9" ht="16.5" thickBot="1" x14ac:dyDescent="0.3">
      <c r="B82" s="10"/>
      <c r="C82" s="54">
        <v>0.35</v>
      </c>
    </row>
    <row r="83" spans="2:9" x14ac:dyDescent="0.25">
      <c r="B83" s="14"/>
      <c r="C83" s="15"/>
    </row>
    <row r="84" spans="2:9" s="19" customFormat="1" x14ac:dyDescent="0.25">
      <c r="B84" s="62" t="s">
        <v>76</v>
      </c>
      <c r="C84" s="17" t="s">
        <v>77</v>
      </c>
      <c r="D84" s="17">
        <v>2007</v>
      </c>
      <c r="E84" s="17">
        <v>2008</v>
      </c>
      <c r="F84" s="17">
        <v>2009</v>
      </c>
      <c r="G84" s="17">
        <v>2010</v>
      </c>
      <c r="H84" s="17">
        <v>2011</v>
      </c>
      <c r="I84" s="18">
        <v>2012</v>
      </c>
    </row>
    <row r="85" spans="2:9" s="19" customFormat="1" x14ac:dyDescent="0.25">
      <c r="B85" s="20" t="s">
        <v>40</v>
      </c>
      <c r="C85" s="27"/>
      <c r="D85" s="89">
        <f t="shared" ref="D85:I87" si="3">((D31-$C$82)*$C$78)/10^9</f>
        <v>2.0236799824999998E-3</v>
      </c>
      <c r="E85" s="89">
        <f t="shared" si="3"/>
        <v>2.0633599825E-3</v>
      </c>
      <c r="F85" s="89">
        <f t="shared" si="3"/>
        <v>2.0980799824999999E-3</v>
      </c>
      <c r="G85" s="89">
        <f t="shared" si="3"/>
        <v>2.1377599825000001E-3</v>
      </c>
      <c r="H85" s="89">
        <f t="shared" si="3"/>
        <v>2.1377599825000001E-3</v>
      </c>
      <c r="I85" s="90">
        <f t="shared" si="3"/>
        <v>2.1377599825000001E-3</v>
      </c>
    </row>
    <row r="86" spans="2:9" s="19" customFormat="1" x14ac:dyDescent="0.25">
      <c r="B86" s="20" t="s">
        <v>41</v>
      </c>
      <c r="C86" s="27"/>
      <c r="D86" s="89">
        <f t="shared" si="3"/>
        <v>1.066399825E-4</v>
      </c>
      <c r="E86" s="89">
        <f t="shared" si="3"/>
        <v>1.076319825E-4</v>
      </c>
      <c r="F86" s="89">
        <f t="shared" si="3"/>
        <v>1.091199825E-4</v>
      </c>
      <c r="G86" s="89">
        <f t="shared" si="3"/>
        <v>1.1011198249999999E-4</v>
      </c>
      <c r="H86" s="89">
        <f t="shared" si="3"/>
        <v>1.1011198249999999E-4</v>
      </c>
      <c r="I86" s="90">
        <f t="shared" si="3"/>
        <v>1.1011198249999999E-4</v>
      </c>
    </row>
    <row r="87" spans="2:9" s="19" customFormat="1" x14ac:dyDescent="0.25">
      <c r="B87" s="20" t="s">
        <v>42</v>
      </c>
      <c r="C87" s="27"/>
      <c r="D87" s="89">
        <f t="shared" si="3"/>
        <v>4.0225598250000005E-4</v>
      </c>
      <c r="E87" s="89">
        <f t="shared" si="3"/>
        <v>4.1515198250000003E-4</v>
      </c>
      <c r="F87" s="89">
        <f t="shared" si="3"/>
        <v>4.2655998250000005E-4</v>
      </c>
      <c r="G87" s="89">
        <f t="shared" si="3"/>
        <v>4.4094398250000004E-4</v>
      </c>
      <c r="H87" s="89">
        <f t="shared" si="3"/>
        <v>4.4094398250000004E-4</v>
      </c>
      <c r="I87" s="90">
        <f t="shared" si="3"/>
        <v>4.4094398250000004E-4</v>
      </c>
    </row>
    <row r="88" spans="2:9" s="64" customFormat="1" x14ac:dyDescent="0.25">
      <c r="B88" s="38" t="s">
        <v>39</v>
      </c>
      <c r="C88" s="39" t="s">
        <v>13</v>
      </c>
      <c r="D88" s="91">
        <f t="shared" ref="D88:I88" si="4">SUM(D85:D87)</f>
        <v>2.5325759474999999E-3</v>
      </c>
      <c r="E88" s="91">
        <f t="shared" si="4"/>
        <v>2.5861439475000003E-3</v>
      </c>
      <c r="F88" s="91">
        <f t="shared" si="4"/>
        <v>2.6337599475000002E-3</v>
      </c>
      <c r="G88" s="91">
        <f t="shared" si="4"/>
        <v>2.6888159475000001E-3</v>
      </c>
      <c r="H88" s="91">
        <f t="shared" si="4"/>
        <v>2.6888159475000001E-3</v>
      </c>
      <c r="I88" s="92">
        <f t="shared" si="4"/>
        <v>2.6888159475000001E-3</v>
      </c>
    </row>
    <row r="89" spans="2:9" s="64" customFormat="1" x14ac:dyDescent="0.25">
      <c r="B89" s="42"/>
      <c r="C89" s="42"/>
      <c r="D89" s="65"/>
      <c r="E89" s="65"/>
      <c r="F89" s="65"/>
      <c r="G89" s="65"/>
      <c r="H89" s="65"/>
      <c r="I89" s="65"/>
    </row>
    <row r="90" spans="2:9" x14ac:dyDescent="0.25">
      <c r="B90" s="14"/>
      <c r="C90" s="15"/>
    </row>
    <row r="91" spans="2:9" s="19" customFormat="1" x14ac:dyDescent="0.25">
      <c r="B91" s="16" t="s">
        <v>79</v>
      </c>
      <c r="C91" s="17" t="s">
        <v>80</v>
      </c>
      <c r="D91" s="17">
        <v>2007</v>
      </c>
      <c r="E91" s="17">
        <v>2008</v>
      </c>
      <c r="F91" s="17">
        <v>2009</v>
      </c>
      <c r="G91" s="17">
        <v>2010</v>
      </c>
      <c r="H91" s="17">
        <v>2011</v>
      </c>
      <c r="I91" s="18">
        <v>2012</v>
      </c>
    </row>
    <row r="92" spans="2:9" s="64" customFormat="1" x14ac:dyDescent="0.25">
      <c r="B92" s="22" t="s">
        <v>39</v>
      </c>
      <c r="C92" s="23" t="s">
        <v>13</v>
      </c>
      <c r="D92" s="66">
        <v>0</v>
      </c>
      <c r="E92" s="66">
        <v>0</v>
      </c>
      <c r="F92" s="66">
        <v>0</v>
      </c>
      <c r="G92" s="66">
        <v>0</v>
      </c>
      <c r="H92" s="66">
        <v>0</v>
      </c>
      <c r="I92" s="67">
        <v>0</v>
      </c>
    </row>
    <row r="93" spans="2:9" x14ac:dyDescent="0.25">
      <c r="B93" s="68"/>
      <c r="C93" s="69"/>
      <c r="D93" s="33"/>
      <c r="E93" s="33"/>
      <c r="F93" s="33"/>
      <c r="G93" s="33"/>
      <c r="H93" s="33"/>
      <c r="I93" s="33"/>
    </row>
    <row r="94" spans="2:9" x14ac:dyDescent="0.25">
      <c r="B94" s="33"/>
      <c r="C94" s="33"/>
      <c r="D94" s="33"/>
      <c r="E94" s="33"/>
      <c r="F94" s="33"/>
      <c r="G94" s="33"/>
      <c r="H94" s="33"/>
      <c r="I94" s="33"/>
    </row>
    <row r="95" spans="2:9" s="19" customFormat="1" x14ac:dyDescent="0.25">
      <c r="B95" s="16" t="s">
        <v>75</v>
      </c>
      <c r="C95" s="17" t="s">
        <v>77</v>
      </c>
      <c r="D95" s="17">
        <v>2007</v>
      </c>
      <c r="E95" s="17">
        <v>2008</v>
      </c>
      <c r="F95" s="17">
        <v>2009</v>
      </c>
      <c r="G95" s="17">
        <v>2010</v>
      </c>
      <c r="H95" s="17">
        <v>2011</v>
      </c>
      <c r="I95" s="18">
        <v>2012</v>
      </c>
    </row>
    <row r="96" spans="2:9" s="19" customFormat="1" x14ac:dyDescent="0.25">
      <c r="B96" s="20" t="s">
        <v>40</v>
      </c>
      <c r="C96" s="70"/>
      <c r="D96" s="85">
        <f>D85*(1-$D$92)</f>
        <v>2.0236799824999998E-3</v>
      </c>
      <c r="E96" s="85">
        <f>E85*(1-$E$92)</f>
        <v>2.0633599825E-3</v>
      </c>
      <c r="F96" s="85">
        <f>F85*(1-$F$92)</f>
        <v>2.0980799824999999E-3</v>
      </c>
      <c r="G96" s="85">
        <f>G85*(1-$G$92)</f>
        <v>2.1377599825000001E-3</v>
      </c>
      <c r="H96" s="85">
        <f>H85*(1-$H$92)</f>
        <v>2.1377599825000001E-3</v>
      </c>
      <c r="I96" s="93">
        <f>I85*(1-$I$92)</f>
        <v>2.1377599825000001E-3</v>
      </c>
    </row>
    <row r="97" spans="2:9" s="19" customFormat="1" x14ac:dyDescent="0.25">
      <c r="B97" s="20" t="s">
        <v>41</v>
      </c>
      <c r="C97" s="70"/>
      <c r="D97" s="85">
        <f>D86*(1-$D$92)</f>
        <v>1.066399825E-4</v>
      </c>
      <c r="E97" s="85">
        <f t="shared" ref="E97:E98" si="5">E86*(1-$E$92)</f>
        <v>1.076319825E-4</v>
      </c>
      <c r="F97" s="85">
        <f t="shared" ref="F97:F98" si="6">F86*(1-$F$92)</f>
        <v>1.091199825E-4</v>
      </c>
      <c r="G97" s="85">
        <f>G86*(1-$G$92)</f>
        <v>1.1011198249999999E-4</v>
      </c>
      <c r="H97" s="85">
        <f>H86*(1-$H$92)</f>
        <v>1.1011198249999999E-4</v>
      </c>
      <c r="I97" s="93">
        <f>I86*(1-$I$92)</f>
        <v>1.1011198249999999E-4</v>
      </c>
    </row>
    <row r="98" spans="2:9" s="19" customFormat="1" x14ac:dyDescent="0.25">
      <c r="B98" s="20" t="s">
        <v>42</v>
      </c>
      <c r="C98" s="70"/>
      <c r="D98" s="85">
        <f>D87*(1-$D$92)</f>
        <v>4.0225598250000005E-4</v>
      </c>
      <c r="E98" s="85">
        <f t="shared" si="5"/>
        <v>4.1515198250000003E-4</v>
      </c>
      <c r="F98" s="85">
        <f t="shared" si="6"/>
        <v>4.2655998250000005E-4</v>
      </c>
      <c r="G98" s="85">
        <f>G87*(1-$G$92)</f>
        <v>4.4094398250000004E-4</v>
      </c>
      <c r="H98" s="85">
        <f>H87*(1-$H$92)</f>
        <v>4.4094398250000004E-4</v>
      </c>
      <c r="I98" s="93">
        <f>I87*(1-$I$92)</f>
        <v>4.4094398250000004E-4</v>
      </c>
    </row>
    <row r="99" spans="2:9" s="64" customFormat="1" x14ac:dyDescent="0.25">
      <c r="B99" s="22" t="s">
        <v>39</v>
      </c>
      <c r="C99" s="23" t="s">
        <v>13</v>
      </c>
      <c r="D99" s="94">
        <f t="shared" ref="D99:I99" si="7">SUM(D96:D98)</f>
        <v>2.5325759474999999E-3</v>
      </c>
      <c r="E99" s="94">
        <f t="shared" si="7"/>
        <v>2.5861439475000003E-3</v>
      </c>
      <c r="F99" s="94">
        <f t="shared" si="7"/>
        <v>2.6337599475000002E-3</v>
      </c>
      <c r="G99" s="94">
        <f t="shared" si="7"/>
        <v>2.6888159475000001E-3</v>
      </c>
      <c r="H99" s="94">
        <f t="shared" si="7"/>
        <v>2.6888159475000001E-3</v>
      </c>
      <c r="I99" s="95">
        <f t="shared" si="7"/>
        <v>2.6888159475000001E-3</v>
      </c>
    </row>
    <row r="100" spans="2:9" x14ac:dyDescent="0.25">
      <c r="B100" s="33"/>
      <c r="C100" s="33"/>
      <c r="D100" s="33"/>
      <c r="E100" s="33"/>
      <c r="F100" s="33"/>
      <c r="G100" s="33"/>
      <c r="H100" s="33"/>
      <c r="I100" s="33"/>
    </row>
    <row r="101" spans="2:9" x14ac:dyDescent="0.25">
      <c r="B101" s="33"/>
      <c r="C101" s="33"/>
      <c r="D101" s="33"/>
      <c r="E101" s="33"/>
      <c r="F101" s="33"/>
      <c r="G101" s="33"/>
      <c r="H101" s="33"/>
      <c r="I101" s="33"/>
    </row>
    <row r="102" spans="2:9" s="19" customFormat="1" x14ac:dyDescent="0.25">
      <c r="B102" s="16" t="s">
        <v>82</v>
      </c>
      <c r="C102" s="17" t="s">
        <v>77</v>
      </c>
      <c r="D102" s="17">
        <v>2007</v>
      </c>
      <c r="E102" s="17">
        <v>2008</v>
      </c>
      <c r="F102" s="17">
        <v>2009</v>
      </c>
      <c r="G102" s="17">
        <v>2010</v>
      </c>
      <c r="H102" s="17">
        <v>2011</v>
      </c>
      <c r="I102" s="18">
        <v>2012</v>
      </c>
    </row>
    <row r="103" spans="2:9" s="71" customFormat="1" x14ac:dyDescent="0.25">
      <c r="B103" s="20" t="s">
        <v>40</v>
      </c>
      <c r="C103" s="27"/>
      <c r="D103" s="89">
        <f t="shared" ref="D103:I105" si="8">D96*21</f>
        <v>4.2497279632499996E-2</v>
      </c>
      <c r="E103" s="89">
        <f t="shared" si="8"/>
        <v>4.3330559632500001E-2</v>
      </c>
      <c r="F103" s="89">
        <f t="shared" si="8"/>
        <v>4.4059679632499994E-2</v>
      </c>
      <c r="G103" s="89">
        <f t="shared" si="8"/>
        <v>4.48929596325E-2</v>
      </c>
      <c r="H103" s="89">
        <f t="shared" si="8"/>
        <v>4.48929596325E-2</v>
      </c>
      <c r="I103" s="90">
        <f t="shared" si="8"/>
        <v>4.48929596325E-2</v>
      </c>
    </row>
    <row r="104" spans="2:9" s="71" customFormat="1" x14ac:dyDescent="0.25">
      <c r="B104" s="20" t="s">
        <v>41</v>
      </c>
      <c r="C104" s="27"/>
      <c r="D104" s="89">
        <f>D97*21</f>
        <v>2.2394396325E-3</v>
      </c>
      <c r="E104" s="89">
        <f t="shared" si="8"/>
        <v>2.2602716325000002E-3</v>
      </c>
      <c r="F104" s="89">
        <f t="shared" si="8"/>
        <v>2.2915196325E-3</v>
      </c>
      <c r="G104" s="89">
        <f t="shared" si="8"/>
        <v>2.3123516324999997E-3</v>
      </c>
      <c r="H104" s="89">
        <f t="shared" si="8"/>
        <v>2.3123516324999997E-3</v>
      </c>
      <c r="I104" s="90">
        <f t="shared" si="8"/>
        <v>2.3123516324999997E-3</v>
      </c>
    </row>
    <row r="105" spans="2:9" s="71" customFormat="1" x14ac:dyDescent="0.25">
      <c r="B105" s="20" t="s">
        <v>42</v>
      </c>
      <c r="C105" s="27"/>
      <c r="D105" s="89">
        <f t="shared" si="8"/>
        <v>8.4473756325000003E-3</v>
      </c>
      <c r="E105" s="89">
        <f t="shared" si="8"/>
        <v>8.7181916325000004E-3</v>
      </c>
      <c r="F105" s="89">
        <f t="shared" si="8"/>
        <v>8.9577596325000012E-3</v>
      </c>
      <c r="G105" s="89">
        <f t="shared" si="8"/>
        <v>9.2598236325000007E-3</v>
      </c>
      <c r="H105" s="89">
        <f t="shared" si="8"/>
        <v>9.2598236325000007E-3</v>
      </c>
      <c r="I105" s="90">
        <f t="shared" si="8"/>
        <v>9.2598236325000007E-3</v>
      </c>
    </row>
    <row r="106" spans="2:9" s="64" customFormat="1" x14ac:dyDescent="0.25">
      <c r="B106" s="22" t="s">
        <v>39</v>
      </c>
      <c r="C106" s="23" t="s">
        <v>13</v>
      </c>
      <c r="D106" s="94">
        <f>SUM(D103:D105)</f>
        <v>5.3184094897499992E-2</v>
      </c>
      <c r="E106" s="94">
        <f t="shared" ref="E106:I106" si="9">SUM(E103:E105)</f>
        <v>5.4309022897500003E-2</v>
      </c>
      <c r="F106" s="94">
        <f t="shared" si="9"/>
        <v>5.5308958897499996E-2</v>
      </c>
      <c r="G106" s="94">
        <f t="shared" si="9"/>
        <v>5.6465134897500005E-2</v>
      </c>
      <c r="H106" s="94">
        <f t="shared" si="9"/>
        <v>5.6465134897500005E-2</v>
      </c>
      <c r="I106" s="95">
        <f t="shared" si="9"/>
        <v>5.6465134897500005E-2</v>
      </c>
    </row>
  </sheetData>
  <mergeCells count="1">
    <mergeCell ref="B47:C47"/>
  </mergeCells>
  <pageMargins left="0.511811024" right="0.511811024" top="0.78740157499999996" bottom="0.78740157499999996" header="0.31496062000000002" footer="0.31496062000000002"/>
  <pageSetup paperSize="9" orientation="portrait" horizontalDpi="4294967293" verticalDpi="4294967293"/>
  <ignoredErrors>
    <ignoredError sqref="D23:I23" formulaRange="1"/>
  </ignoredErrors>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36"/>
  <sheetViews>
    <sheetView workbookViewId="0">
      <selection activeCell="D1" sqref="D1:J1"/>
    </sheetView>
  </sheetViews>
  <sheetFormatPr defaultColWidth="8.85546875" defaultRowHeight="15.75" x14ac:dyDescent="0.25"/>
  <cols>
    <col min="1" max="1" width="7.85546875" style="2" customWidth="1"/>
    <col min="2" max="2" width="10" style="2" customWidth="1"/>
    <col min="3" max="3" width="9.85546875" style="2" customWidth="1"/>
    <col min="4" max="4" width="10.140625" style="2" customWidth="1"/>
    <col min="5" max="5" width="8.85546875" style="2"/>
    <col min="6" max="6" width="10.42578125" style="2" customWidth="1"/>
    <col min="7" max="9" width="8.85546875" style="2"/>
    <col min="10" max="10" width="10.42578125" style="2" customWidth="1"/>
    <col min="11" max="11" width="10" style="2" customWidth="1"/>
    <col min="12" max="12" width="12" style="2" customWidth="1"/>
    <col min="13" max="256" width="8.85546875" style="2"/>
    <col min="257" max="257" width="7.85546875" style="2" customWidth="1"/>
    <col min="258" max="258" width="10" style="2" customWidth="1"/>
    <col min="259" max="266" width="8.85546875" style="2"/>
    <col min="267" max="267" width="10" style="2" customWidth="1"/>
    <col min="268" max="512" width="8.85546875" style="2"/>
    <col min="513" max="513" width="7.85546875" style="2" customWidth="1"/>
    <col min="514" max="514" width="10" style="2" customWidth="1"/>
    <col min="515" max="522" width="8.85546875" style="2"/>
    <col min="523" max="523" width="10" style="2" customWidth="1"/>
    <col min="524" max="768" width="8.85546875" style="2"/>
    <col min="769" max="769" width="7.85546875" style="2" customWidth="1"/>
    <col min="770" max="770" width="10" style="2" customWidth="1"/>
    <col min="771" max="778" width="8.85546875" style="2"/>
    <col min="779" max="779" width="10" style="2" customWidth="1"/>
    <col min="780" max="1024" width="8.85546875" style="2"/>
    <col min="1025" max="1025" width="7.85546875" style="2" customWidth="1"/>
    <col min="1026" max="1026" width="10" style="2" customWidth="1"/>
    <col min="1027" max="1034" width="8.85546875" style="2"/>
    <col min="1035" max="1035" width="10" style="2" customWidth="1"/>
    <col min="1036" max="1280" width="8.85546875" style="2"/>
    <col min="1281" max="1281" width="7.85546875" style="2" customWidth="1"/>
    <col min="1282" max="1282" width="10" style="2" customWidth="1"/>
    <col min="1283" max="1290" width="8.85546875" style="2"/>
    <col min="1291" max="1291" width="10" style="2" customWidth="1"/>
    <col min="1292" max="1536" width="8.85546875" style="2"/>
    <col min="1537" max="1537" width="7.85546875" style="2" customWidth="1"/>
    <col min="1538" max="1538" width="10" style="2" customWidth="1"/>
    <col min="1539" max="1546" width="8.85546875" style="2"/>
    <col min="1547" max="1547" width="10" style="2" customWidth="1"/>
    <col min="1548" max="1792" width="8.85546875" style="2"/>
    <col min="1793" max="1793" width="7.85546875" style="2" customWidth="1"/>
    <col min="1794" max="1794" width="10" style="2" customWidth="1"/>
    <col min="1795" max="1802" width="8.85546875" style="2"/>
    <col min="1803" max="1803" width="10" style="2" customWidth="1"/>
    <col min="1804" max="2048" width="8.85546875" style="2"/>
    <col min="2049" max="2049" width="7.85546875" style="2" customWidth="1"/>
    <col min="2050" max="2050" width="10" style="2" customWidth="1"/>
    <col min="2051" max="2058" width="8.85546875" style="2"/>
    <col min="2059" max="2059" width="10" style="2" customWidth="1"/>
    <col min="2060" max="2304" width="8.85546875" style="2"/>
    <col min="2305" max="2305" width="7.85546875" style="2" customWidth="1"/>
    <col min="2306" max="2306" width="10" style="2" customWidth="1"/>
    <col min="2307" max="2314" width="8.85546875" style="2"/>
    <col min="2315" max="2315" width="10" style="2" customWidth="1"/>
    <col min="2316" max="2560" width="8.85546875" style="2"/>
    <col min="2561" max="2561" width="7.85546875" style="2" customWidth="1"/>
    <col min="2562" max="2562" width="10" style="2" customWidth="1"/>
    <col min="2563" max="2570" width="8.85546875" style="2"/>
    <col min="2571" max="2571" width="10" style="2" customWidth="1"/>
    <col min="2572" max="2816" width="8.85546875" style="2"/>
    <col min="2817" max="2817" width="7.85546875" style="2" customWidth="1"/>
    <col min="2818" max="2818" width="10" style="2" customWidth="1"/>
    <col min="2819" max="2826" width="8.85546875" style="2"/>
    <col min="2827" max="2827" width="10" style="2" customWidth="1"/>
    <col min="2828" max="3072" width="8.85546875" style="2"/>
    <col min="3073" max="3073" width="7.85546875" style="2" customWidth="1"/>
    <col min="3074" max="3074" width="10" style="2" customWidth="1"/>
    <col min="3075" max="3082" width="8.85546875" style="2"/>
    <col min="3083" max="3083" width="10" style="2" customWidth="1"/>
    <col min="3084" max="3328" width="8.85546875" style="2"/>
    <col min="3329" max="3329" width="7.85546875" style="2" customWidth="1"/>
    <col min="3330" max="3330" width="10" style="2" customWidth="1"/>
    <col min="3331" max="3338" width="8.85546875" style="2"/>
    <col min="3339" max="3339" width="10" style="2" customWidth="1"/>
    <col min="3340" max="3584" width="8.85546875" style="2"/>
    <col min="3585" max="3585" width="7.85546875" style="2" customWidth="1"/>
    <col min="3586" max="3586" width="10" style="2" customWidth="1"/>
    <col min="3587" max="3594" width="8.85546875" style="2"/>
    <col min="3595" max="3595" width="10" style="2" customWidth="1"/>
    <col min="3596" max="3840" width="8.85546875" style="2"/>
    <col min="3841" max="3841" width="7.85546875" style="2" customWidth="1"/>
    <col min="3842" max="3842" width="10" style="2" customWidth="1"/>
    <col min="3843" max="3850" width="8.85546875" style="2"/>
    <col min="3851" max="3851" width="10" style="2" customWidth="1"/>
    <col min="3852" max="4096" width="8.85546875" style="2"/>
    <col min="4097" max="4097" width="7.85546875" style="2" customWidth="1"/>
    <col min="4098" max="4098" width="10" style="2" customWidth="1"/>
    <col min="4099" max="4106" width="8.85546875" style="2"/>
    <col min="4107" max="4107" width="10" style="2" customWidth="1"/>
    <col min="4108" max="4352" width="8.85546875" style="2"/>
    <col min="4353" max="4353" width="7.85546875" style="2" customWidth="1"/>
    <col min="4354" max="4354" width="10" style="2" customWidth="1"/>
    <col min="4355" max="4362" width="8.85546875" style="2"/>
    <col min="4363" max="4363" width="10" style="2" customWidth="1"/>
    <col min="4364" max="4608" width="8.85546875" style="2"/>
    <col min="4609" max="4609" width="7.85546875" style="2" customWidth="1"/>
    <col min="4610" max="4610" width="10" style="2" customWidth="1"/>
    <col min="4611" max="4618" width="8.85546875" style="2"/>
    <col min="4619" max="4619" width="10" style="2" customWidth="1"/>
    <col min="4620" max="4864" width="8.85546875" style="2"/>
    <col min="4865" max="4865" width="7.85546875" style="2" customWidth="1"/>
    <col min="4866" max="4866" width="10" style="2" customWidth="1"/>
    <col min="4867" max="4874" width="8.85546875" style="2"/>
    <col min="4875" max="4875" width="10" style="2" customWidth="1"/>
    <col min="4876" max="5120" width="8.85546875" style="2"/>
    <col min="5121" max="5121" width="7.85546875" style="2" customWidth="1"/>
    <col min="5122" max="5122" width="10" style="2" customWidth="1"/>
    <col min="5123" max="5130" width="8.85546875" style="2"/>
    <col min="5131" max="5131" width="10" style="2" customWidth="1"/>
    <col min="5132" max="5376" width="8.85546875" style="2"/>
    <col min="5377" max="5377" width="7.85546875" style="2" customWidth="1"/>
    <col min="5378" max="5378" width="10" style="2" customWidth="1"/>
    <col min="5379" max="5386" width="8.85546875" style="2"/>
    <col min="5387" max="5387" width="10" style="2" customWidth="1"/>
    <col min="5388" max="5632" width="8.85546875" style="2"/>
    <col min="5633" max="5633" width="7.85546875" style="2" customWidth="1"/>
    <col min="5634" max="5634" width="10" style="2" customWidth="1"/>
    <col min="5635" max="5642" width="8.85546875" style="2"/>
    <col min="5643" max="5643" width="10" style="2" customWidth="1"/>
    <col min="5644" max="5888" width="8.85546875" style="2"/>
    <col min="5889" max="5889" width="7.85546875" style="2" customWidth="1"/>
    <col min="5890" max="5890" width="10" style="2" customWidth="1"/>
    <col min="5891" max="5898" width="8.85546875" style="2"/>
    <col min="5899" max="5899" width="10" style="2" customWidth="1"/>
    <col min="5900" max="6144" width="8.85546875" style="2"/>
    <col min="6145" max="6145" width="7.85546875" style="2" customWidth="1"/>
    <col min="6146" max="6146" width="10" style="2" customWidth="1"/>
    <col min="6147" max="6154" width="8.85546875" style="2"/>
    <col min="6155" max="6155" width="10" style="2" customWidth="1"/>
    <col min="6156" max="6400" width="8.85546875" style="2"/>
    <col min="6401" max="6401" width="7.85546875" style="2" customWidth="1"/>
    <col min="6402" max="6402" width="10" style="2" customWidth="1"/>
    <col min="6403" max="6410" width="8.85546875" style="2"/>
    <col min="6411" max="6411" width="10" style="2" customWidth="1"/>
    <col min="6412" max="6656" width="8.85546875" style="2"/>
    <col min="6657" max="6657" width="7.85546875" style="2" customWidth="1"/>
    <col min="6658" max="6658" width="10" style="2" customWidth="1"/>
    <col min="6659" max="6666" width="8.85546875" style="2"/>
    <col min="6667" max="6667" width="10" style="2" customWidth="1"/>
    <col min="6668" max="6912" width="8.85546875" style="2"/>
    <col min="6913" max="6913" width="7.85546875" style="2" customWidth="1"/>
    <col min="6914" max="6914" width="10" style="2" customWidth="1"/>
    <col min="6915" max="6922" width="8.85546875" style="2"/>
    <col min="6923" max="6923" width="10" style="2" customWidth="1"/>
    <col min="6924" max="7168" width="8.85546875" style="2"/>
    <col min="7169" max="7169" width="7.85546875" style="2" customWidth="1"/>
    <col min="7170" max="7170" width="10" style="2" customWidth="1"/>
    <col min="7171" max="7178" width="8.85546875" style="2"/>
    <col min="7179" max="7179" width="10" style="2" customWidth="1"/>
    <col min="7180" max="7424" width="8.85546875" style="2"/>
    <col min="7425" max="7425" width="7.85546875" style="2" customWidth="1"/>
    <col min="7426" max="7426" width="10" style="2" customWidth="1"/>
    <col min="7427" max="7434" width="8.85546875" style="2"/>
    <col min="7435" max="7435" width="10" style="2" customWidth="1"/>
    <col min="7436" max="7680" width="8.85546875" style="2"/>
    <col min="7681" max="7681" width="7.85546875" style="2" customWidth="1"/>
    <col min="7682" max="7682" width="10" style="2" customWidth="1"/>
    <col min="7683" max="7690" width="8.85546875" style="2"/>
    <col min="7691" max="7691" width="10" style="2" customWidth="1"/>
    <col min="7692" max="7936" width="8.85546875" style="2"/>
    <col min="7937" max="7937" width="7.85546875" style="2" customWidth="1"/>
    <col min="7938" max="7938" width="10" style="2" customWidth="1"/>
    <col min="7939" max="7946" width="8.85546875" style="2"/>
    <col min="7947" max="7947" width="10" style="2" customWidth="1"/>
    <col min="7948" max="8192" width="8.85546875" style="2"/>
    <col min="8193" max="8193" width="7.85546875" style="2" customWidth="1"/>
    <col min="8194" max="8194" width="10" style="2" customWidth="1"/>
    <col min="8195" max="8202" width="8.85546875" style="2"/>
    <col min="8203" max="8203" width="10" style="2" customWidth="1"/>
    <col min="8204" max="8448" width="8.85546875" style="2"/>
    <col min="8449" max="8449" width="7.85546875" style="2" customWidth="1"/>
    <col min="8450" max="8450" width="10" style="2" customWidth="1"/>
    <col min="8451" max="8458" width="8.85546875" style="2"/>
    <col min="8459" max="8459" width="10" style="2" customWidth="1"/>
    <col min="8460" max="8704" width="8.85546875" style="2"/>
    <col min="8705" max="8705" width="7.85546875" style="2" customWidth="1"/>
    <col min="8706" max="8706" width="10" style="2" customWidth="1"/>
    <col min="8707" max="8714" width="8.85546875" style="2"/>
    <col min="8715" max="8715" width="10" style="2" customWidth="1"/>
    <col min="8716" max="8960" width="8.85546875" style="2"/>
    <col min="8961" max="8961" width="7.85546875" style="2" customWidth="1"/>
    <col min="8962" max="8962" width="10" style="2" customWidth="1"/>
    <col min="8963" max="8970" width="8.85546875" style="2"/>
    <col min="8971" max="8971" width="10" style="2" customWidth="1"/>
    <col min="8972" max="9216" width="8.85546875" style="2"/>
    <col min="9217" max="9217" width="7.85546875" style="2" customWidth="1"/>
    <col min="9218" max="9218" width="10" style="2" customWidth="1"/>
    <col min="9219" max="9226" width="8.85546875" style="2"/>
    <col min="9227" max="9227" width="10" style="2" customWidth="1"/>
    <col min="9228" max="9472" width="8.85546875" style="2"/>
    <col min="9473" max="9473" width="7.85546875" style="2" customWidth="1"/>
    <col min="9474" max="9474" width="10" style="2" customWidth="1"/>
    <col min="9475" max="9482" width="8.85546875" style="2"/>
    <col min="9483" max="9483" width="10" style="2" customWidth="1"/>
    <col min="9484" max="9728" width="8.85546875" style="2"/>
    <col min="9729" max="9729" width="7.85546875" style="2" customWidth="1"/>
    <col min="9730" max="9730" width="10" style="2" customWidth="1"/>
    <col min="9731" max="9738" width="8.85546875" style="2"/>
    <col min="9739" max="9739" width="10" style="2" customWidth="1"/>
    <col min="9740" max="9984" width="8.85546875" style="2"/>
    <col min="9985" max="9985" width="7.85546875" style="2" customWidth="1"/>
    <col min="9986" max="9986" width="10" style="2" customWidth="1"/>
    <col min="9987" max="9994" width="8.85546875" style="2"/>
    <col min="9995" max="9995" width="10" style="2" customWidth="1"/>
    <col min="9996" max="10240" width="8.85546875" style="2"/>
    <col min="10241" max="10241" width="7.85546875" style="2" customWidth="1"/>
    <col min="10242" max="10242" width="10" style="2" customWidth="1"/>
    <col min="10243" max="10250" width="8.85546875" style="2"/>
    <col min="10251" max="10251" width="10" style="2" customWidth="1"/>
    <col min="10252" max="10496" width="8.85546875" style="2"/>
    <col min="10497" max="10497" width="7.85546875" style="2" customWidth="1"/>
    <col min="10498" max="10498" width="10" style="2" customWidth="1"/>
    <col min="10499" max="10506" width="8.85546875" style="2"/>
    <col min="10507" max="10507" width="10" style="2" customWidth="1"/>
    <col min="10508" max="10752" width="8.85546875" style="2"/>
    <col min="10753" max="10753" width="7.85546875" style="2" customWidth="1"/>
    <col min="10754" max="10754" width="10" style="2" customWidth="1"/>
    <col min="10755" max="10762" width="8.85546875" style="2"/>
    <col min="10763" max="10763" width="10" style="2" customWidth="1"/>
    <col min="10764" max="11008" width="8.85546875" style="2"/>
    <col min="11009" max="11009" width="7.85546875" style="2" customWidth="1"/>
    <col min="11010" max="11010" width="10" style="2" customWidth="1"/>
    <col min="11011" max="11018" width="8.85546875" style="2"/>
    <col min="11019" max="11019" width="10" style="2" customWidth="1"/>
    <col min="11020" max="11264" width="8.85546875" style="2"/>
    <col min="11265" max="11265" width="7.85546875" style="2" customWidth="1"/>
    <col min="11266" max="11266" width="10" style="2" customWidth="1"/>
    <col min="11267" max="11274" width="8.85546875" style="2"/>
    <col min="11275" max="11275" width="10" style="2" customWidth="1"/>
    <col min="11276" max="11520" width="8.85546875" style="2"/>
    <col min="11521" max="11521" width="7.85546875" style="2" customWidth="1"/>
    <col min="11522" max="11522" width="10" style="2" customWidth="1"/>
    <col min="11523" max="11530" width="8.85546875" style="2"/>
    <col min="11531" max="11531" width="10" style="2" customWidth="1"/>
    <col min="11532" max="11776" width="8.85546875" style="2"/>
    <col min="11777" max="11777" width="7.85546875" style="2" customWidth="1"/>
    <col min="11778" max="11778" width="10" style="2" customWidth="1"/>
    <col min="11779" max="11786" width="8.85546875" style="2"/>
    <col min="11787" max="11787" width="10" style="2" customWidth="1"/>
    <col min="11788" max="12032" width="8.85546875" style="2"/>
    <col min="12033" max="12033" width="7.85546875" style="2" customWidth="1"/>
    <col min="12034" max="12034" width="10" style="2" customWidth="1"/>
    <col min="12035" max="12042" width="8.85546875" style="2"/>
    <col min="12043" max="12043" width="10" style="2" customWidth="1"/>
    <col min="12044" max="12288" width="8.85546875" style="2"/>
    <col min="12289" max="12289" width="7.85546875" style="2" customWidth="1"/>
    <col min="12290" max="12290" width="10" style="2" customWidth="1"/>
    <col min="12291" max="12298" width="8.85546875" style="2"/>
    <col min="12299" max="12299" width="10" style="2" customWidth="1"/>
    <col min="12300" max="12544" width="8.85546875" style="2"/>
    <col min="12545" max="12545" width="7.85546875" style="2" customWidth="1"/>
    <col min="12546" max="12546" width="10" style="2" customWidth="1"/>
    <col min="12547" max="12554" width="8.85546875" style="2"/>
    <col min="12555" max="12555" width="10" style="2" customWidth="1"/>
    <col min="12556" max="12800" width="8.85546875" style="2"/>
    <col min="12801" max="12801" width="7.85546875" style="2" customWidth="1"/>
    <col min="12802" max="12802" width="10" style="2" customWidth="1"/>
    <col min="12803" max="12810" width="8.85546875" style="2"/>
    <col min="12811" max="12811" width="10" style="2" customWidth="1"/>
    <col min="12812" max="13056" width="8.85546875" style="2"/>
    <col min="13057" max="13057" width="7.85546875" style="2" customWidth="1"/>
    <col min="13058" max="13058" width="10" style="2" customWidth="1"/>
    <col min="13059" max="13066" width="8.85546875" style="2"/>
    <col min="13067" max="13067" width="10" style="2" customWidth="1"/>
    <col min="13068" max="13312" width="8.85546875" style="2"/>
    <col min="13313" max="13313" width="7.85546875" style="2" customWidth="1"/>
    <col min="13314" max="13314" width="10" style="2" customWidth="1"/>
    <col min="13315" max="13322" width="8.85546875" style="2"/>
    <col min="13323" max="13323" width="10" style="2" customWidth="1"/>
    <col min="13324" max="13568" width="8.85546875" style="2"/>
    <col min="13569" max="13569" width="7.85546875" style="2" customWidth="1"/>
    <col min="13570" max="13570" width="10" style="2" customWidth="1"/>
    <col min="13571" max="13578" width="8.85546875" style="2"/>
    <col min="13579" max="13579" width="10" style="2" customWidth="1"/>
    <col min="13580" max="13824" width="8.85546875" style="2"/>
    <col min="13825" max="13825" width="7.85546875" style="2" customWidth="1"/>
    <col min="13826" max="13826" width="10" style="2" customWidth="1"/>
    <col min="13827" max="13834" width="8.85546875" style="2"/>
    <col min="13835" max="13835" width="10" style="2" customWidth="1"/>
    <col min="13836" max="14080" width="8.85546875" style="2"/>
    <col min="14081" max="14081" width="7.85546875" style="2" customWidth="1"/>
    <col min="14082" max="14082" width="10" style="2" customWidth="1"/>
    <col min="14083" max="14090" width="8.85546875" style="2"/>
    <col min="14091" max="14091" width="10" style="2" customWidth="1"/>
    <col min="14092" max="14336" width="8.85546875" style="2"/>
    <col min="14337" max="14337" width="7.85546875" style="2" customWidth="1"/>
    <col min="14338" max="14338" width="10" style="2" customWidth="1"/>
    <col min="14339" max="14346" width="8.85546875" style="2"/>
    <col min="14347" max="14347" width="10" style="2" customWidth="1"/>
    <col min="14348" max="14592" width="8.85546875" style="2"/>
    <col min="14593" max="14593" width="7.85546875" style="2" customWidth="1"/>
    <col min="14594" max="14594" width="10" style="2" customWidth="1"/>
    <col min="14595" max="14602" width="8.85546875" style="2"/>
    <col min="14603" max="14603" width="10" style="2" customWidth="1"/>
    <col min="14604" max="14848" width="8.85546875" style="2"/>
    <col min="14849" max="14849" width="7.85546875" style="2" customWidth="1"/>
    <col min="14850" max="14850" width="10" style="2" customWidth="1"/>
    <col min="14851" max="14858" width="8.85546875" style="2"/>
    <col min="14859" max="14859" width="10" style="2" customWidth="1"/>
    <col min="14860" max="15104" width="8.85546875" style="2"/>
    <col min="15105" max="15105" width="7.85546875" style="2" customWidth="1"/>
    <col min="15106" max="15106" width="10" style="2" customWidth="1"/>
    <col min="15107" max="15114" width="8.85546875" style="2"/>
    <col min="15115" max="15115" width="10" style="2" customWidth="1"/>
    <col min="15116" max="15360" width="8.85546875" style="2"/>
    <col min="15361" max="15361" width="7.85546875" style="2" customWidth="1"/>
    <col min="15362" max="15362" width="10" style="2" customWidth="1"/>
    <col min="15363" max="15370" width="8.85546875" style="2"/>
    <col min="15371" max="15371" width="10" style="2" customWidth="1"/>
    <col min="15372" max="15616" width="8.85546875" style="2"/>
    <col min="15617" max="15617" width="7.85546875" style="2" customWidth="1"/>
    <col min="15618" max="15618" width="10" style="2" customWidth="1"/>
    <col min="15619" max="15626" width="8.85546875" style="2"/>
    <col min="15627" max="15627" width="10" style="2" customWidth="1"/>
    <col min="15628" max="15872" width="8.85546875" style="2"/>
    <col min="15873" max="15873" width="7.85546875" style="2" customWidth="1"/>
    <col min="15874" max="15874" width="10" style="2" customWidth="1"/>
    <col min="15875" max="15882" width="8.85546875" style="2"/>
    <col min="15883" max="15883" width="10" style="2" customWidth="1"/>
    <col min="15884" max="16128" width="8.85546875" style="2"/>
    <col min="16129" max="16129" width="7.85546875" style="2" customWidth="1"/>
    <col min="16130" max="16130" width="10" style="2" customWidth="1"/>
    <col min="16131" max="16138" width="8.85546875" style="2"/>
    <col min="16139" max="16139" width="10" style="2" customWidth="1"/>
    <col min="16140" max="16384" width="8.85546875" style="2"/>
  </cols>
  <sheetData>
    <row r="1" spans="2:12" x14ac:dyDescent="0.25">
      <c r="D1" s="206" t="s">
        <v>112</v>
      </c>
      <c r="E1" s="206"/>
      <c r="F1" s="206"/>
      <c r="G1" s="206"/>
      <c r="H1" s="206"/>
      <c r="I1" s="206"/>
      <c r="J1" s="206"/>
    </row>
    <row r="3" spans="2:12" x14ac:dyDescent="0.25">
      <c r="F3" s="207" t="s">
        <v>43</v>
      </c>
      <c r="G3" s="208"/>
      <c r="H3" s="209"/>
    </row>
    <row r="4" spans="2:12" x14ac:dyDescent="0.25">
      <c r="F4" s="210"/>
      <c r="G4" s="211"/>
      <c r="H4" s="212"/>
    </row>
    <row r="8" spans="2:12" x14ac:dyDescent="0.25">
      <c r="F8" s="207" t="s">
        <v>46</v>
      </c>
      <c r="G8" s="208"/>
      <c r="H8" s="209"/>
      <c r="I8" s="129" t="s">
        <v>62</v>
      </c>
      <c r="J8" s="130"/>
      <c r="K8" s="131"/>
    </row>
    <row r="9" spans="2:12" x14ac:dyDescent="0.25">
      <c r="F9" s="210"/>
      <c r="G9" s="211"/>
      <c r="H9" s="212"/>
    </row>
    <row r="13" spans="2:12" ht="15" customHeight="1" x14ac:dyDescent="0.25">
      <c r="F13" s="219" t="s">
        <v>128</v>
      </c>
      <c r="G13" s="220"/>
      <c r="H13" s="221"/>
    </row>
    <row r="14" spans="2:12" ht="15" customHeight="1" x14ac:dyDescent="0.25">
      <c r="B14" s="132"/>
      <c r="C14" s="133"/>
      <c r="F14" s="222"/>
      <c r="G14" s="223"/>
      <c r="H14" s="224"/>
      <c r="K14" s="132"/>
      <c r="L14" s="133"/>
    </row>
    <row r="15" spans="2:12" x14ac:dyDescent="0.25">
      <c r="B15" s="133"/>
      <c r="C15" s="133"/>
      <c r="K15" s="133"/>
      <c r="L15" s="133"/>
    </row>
    <row r="17" spans="2:12" x14ac:dyDescent="0.25">
      <c r="B17" s="132"/>
      <c r="C17" s="133"/>
      <c r="K17" s="132"/>
      <c r="L17" s="133"/>
    </row>
    <row r="18" spans="2:12" ht="27" customHeight="1" x14ac:dyDescent="0.25">
      <c r="B18" s="133"/>
      <c r="C18" s="133"/>
      <c r="F18" s="225" t="s">
        <v>111</v>
      </c>
      <c r="G18" s="226"/>
      <c r="H18" s="227"/>
      <c r="K18" s="133"/>
      <c r="L18" s="133"/>
    </row>
    <row r="19" spans="2:12" ht="37.5" customHeight="1" x14ac:dyDescent="0.25">
      <c r="F19" s="228"/>
      <c r="G19" s="229"/>
      <c r="H19" s="230"/>
    </row>
    <row r="20" spans="2:12" x14ac:dyDescent="0.25">
      <c r="D20" s="132"/>
      <c r="E20" s="133"/>
      <c r="I20" s="132"/>
      <c r="J20" s="133"/>
    </row>
    <row r="21" spans="2:12" x14ac:dyDescent="0.25">
      <c r="D21" s="133"/>
      <c r="E21" s="133"/>
      <c r="I21" s="133"/>
      <c r="J21" s="133"/>
    </row>
    <row r="23" spans="2:12" x14ac:dyDescent="0.25">
      <c r="F23" s="219" t="s">
        <v>44</v>
      </c>
      <c r="G23" s="220"/>
      <c r="H23" s="221"/>
    </row>
    <row r="24" spans="2:12" x14ac:dyDescent="0.25">
      <c r="F24" s="222"/>
      <c r="G24" s="223"/>
      <c r="H24" s="224"/>
    </row>
    <row r="28" spans="2:12" x14ac:dyDescent="0.25">
      <c r="F28" s="213" t="s">
        <v>45</v>
      </c>
      <c r="G28" s="214"/>
      <c r="H28" s="215"/>
    </row>
    <row r="29" spans="2:12" x14ac:dyDescent="0.25">
      <c r="F29" s="12"/>
      <c r="G29" s="134"/>
      <c r="H29" s="134"/>
    </row>
    <row r="30" spans="2:12" x14ac:dyDescent="0.25">
      <c r="F30" s="134"/>
      <c r="G30" s="134"/>
      <c r="H30" s="134"/>
    </row>
    <row r="32" spans="2:12" x14ac:dyDescent="0.25">
      <c r="F32" s="213" t="s">
        <v>47</v>
      </c>
      <c r="G32" s="214"/>
      <c r="H32" s="215"/>
    </row>
    <row r="36" spans="6:8" ht="27.75" customHeight="1" x14ac:dyDescent="0.25">
      <c r="F36" s="216" t="s">
        <v>74</v>
      </c>
      <c r="G36" s="217"/>
      <c r="H36" s="218"/>
    </row>
  </sheetData>
  <mergeCells count="9">
    <mergeCell ref="D1:J1"/>
    <mergeCell ref="F3:H4"/>
    <mergeCell ref="F8:H9"/>
    <mergeCell ref="F32:H32"/>
    <mergeCell ref="F36:H36"/>
    <mergeCell ref="F13:H14"/>
    <mergeCell ref="F18:H19"/>
    <mergeCell ref="F23:H24"/>
    <mergeCell ref="F28:H28"/>
  </mergeCells>
  <pageMargins left="0.511811024" right="0.511811024" top="0.78740157499999996" bottom="0.78740157499999996" header="0.31496062000000002" footer="0.31496062000000002"/>
  <pageSetup paperSize="9" orientation="portrait" horizontalDpi="4294967293" verticalDpi="4294967293"/>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G30"/>
  <sheetViews>
    <sheetView topLeftCell="A23" zoomScale="90" zoomScaleNormal="90" zoomScalePageLayoutView="90" workbookViewId="0">
      <selection activeCell="C50" sqref="C50"/>
    </sheetView>
  </sheetViews>
  <sheetFormatPr defaultColWidth="8.85546875" defaultRowHeight="15.75" x14ac:dyDescent="0.25"/>
  <cols>
    <col min="1" max="1" width="11.85546875" style="2" customWidth="1"/>
    <col min="2" max="2" width="6" style="2" customWidth="1"/>
    <col min="3" max="3" width="67.7109375" style="2" customWidth="1"/>
    <col min="4" max="4" width="20.7109375" style="2" customWidth="1"/>
    <col min="5" max="5" width="37.140625" style="2" customWidth="1"/>
    <col min="6" max="6" width="6.7109375" style="2" customWidth="1"/>
    <col min="7" max="7" width="24.85546875" style="2" customWidth="1"/>
    <col min="8" max="8" width="22.42578125" style="2" customWidth="1"/>
    <col min="9" max="16384" width="8.85546875" style="2"/>
  </cols>
  <sheetData>
    <row r="2" spans="1:7" ht="15.75" customHeight="1" thickBot="1" x14ac:dyDescent="0.3">
      <c r="A2" s="231" t="s">
        <v>94</v>
      </c>
      <c r="B2" s="231"/>
      <c r="C2" s="231"/>
      <c r="D2" s="231"/>
      <c r="E2" s="231"/>
      <c r="F2" s="231"/>
      <c r="G2" s="109"/>
    </row>
    <row r="3" spans="1:7" x14ac:dyDescent="0.25">
      <c r="B3" s="110"/>
      <c r="C3" s="111"/>
      <c r="D3" s="111"/>
      <c r="E3" s="111"/>
      <c r="F3" s="112"/>
    </row>
    <row r="4" spans="1:7" x14ac:dyDescent="0.25">
      <c r="B4" s="7"/>
      <c r="C4" s="12"/>
      <c r="D4" s="12"/>
      <c r="E4" s="12"/>
      <c r="F4" s="113"/>
    </row>
    <row r="5" spans="1:7" x14ac:dyDescent="0.25">
      <c r="B5" s="7"/>
      <c r="C5" s="12"/>
      <c r="D5" s="12"/>
      <c r="E5" s="12"/>
      <c r="F5" s="113"/>
    </row>
    <row r="6" spans="1:7" x14ac:dyDescent="0.25">
      <c r="B6" s="7"/>
      <c r="C6" s="12"/>
      <c r="D6" s="12"/>
      <c r="E6" s="12"/>
      <c r="F6" s="113"/>
    </row>
    <row r="7" spans="1:7" ht="31.5" x14ac:dyDescent="0.25">
      <c r="B7" s="7"/>
      <c r="C7" s="114" t="s">
        <v>48</v>
      </c>
      <c r="D7" s="115" t="s">
        <v>49</v>
      </c>
      <c r="E7" s="116" t="s">
        <v>69</v>
      </c>
      <c r="F7" s="113"/>
    </row>
    <row r="8" spans="1:7" x14ac:dyDescent="0.25">
      <c r="B8" s="7"/>
      <c r="C8" s="117" t="s">
        <v>50</v>
      </c>
      <c r="D8" s="117" t="s">
        <v>51</v>
      </c>
      <c r="E8" s="117"/>
      <c r="F8" s="113"/>
    </row>
    <row r="9" spans="1:7" x14ac:dyDescent="0.25">
      <c r="B9" s="7"/>
      <c r="C9" s="117" t="s">
        <v>52</v>
      </c>
      <c r="D9" s="117" t="s">
        <v>53</v>
      </c>
      <c r="E9" s="117"/>
      <c r="F9" s="113"/>
    </row>
    <row r="10" spans="1:7" ht="31.5" x14ac:dyDescent="0.25">
      <c r="B10" s="7"/>
      <c r="C10" s="118" t="s">
        <v>54</v>
      </c>
      <c r="D10" s="119" t="s">
        <v>55</v>
      </c>
      <c r="E10" s="120" t="s">
        <v>64</v>
      </c>
      <c r="F10" s="113"/>
    </row>
    <row r="11" spans="1:7" ht="31.5" x14ac:dyDescent="0.25">
      <c r="B11" s="7"/>
      <c r="C11" s="118" t="s">
        <v>56</v>
      </c>
      <c r="D11" s="121" t="s">
        <v>51</v>
      </c>
      <c r="E11" s="117"/>
      <c r="F11" s="113"/>
    </row>
    <row r="12" spans="1:7" ht="94.5" x14ac:dyDescent="0.25">
      <c r="B12" s="7"/>
      <c r="C12" s="120" t="s">
        <v>121</v>
      </c>
      <c r="D12" s="122" t="s">
        <v>55</v>
      </c>
      <c r="E12" s="120" t="s">
        <v>65</v>
      </c>
      <c r="F12" s="113"/>
    </row>
    <row r="13" spans="1:7" x14ac:dyDescent="0.25">
      <c r="B13" s="7"/>
      <c r="C13" s="12"/>
      <c r="D13" s="12"/>
      <c r="E13" s="12"/>
      <c r="F13" s="113"/>
    </row>
    <row r="14" spans="1:7" x14ac:dyDescent="0.25">
      <c r="B14" s="7"/>
      <c r="C14" s="12"/>
      <c r="D14" s="12"/>
      <c r="E14" s="12"/>
      <c r="F14" s="113"/>
    </row>
    <row r="15" spans="1:7" x14ac:dyDescent="0.25">
      <c r="B15" s="7"/>
      <c r="C15" s="12"/>
      <c r="D15" s="12"/>
      <c r="E15" s="12"/>
      <c r="F15" s="113"/>
    </row>
    <row r="16" spans="1:7" ht="31.5" x14ac:dyDescent="0.25">
      <c r="B16" s="7"/>
      <c r="C16" s="114" t="s">
        <v>48</v>
      </c>
      <c r="D16" s="115" t="s">
        <v>49</v>
      </c>
      <c r="E16" s="116" t="s">
        <v>69</v>
      </c>
      <c r="F16" s="113"/>
    </row>
    <row r="17" spans="2:6" ht="31.5" x14ac:dyDescent="0.25">
      <c r="B17" s="7"/>
      <c r="C17" s="118" t="s">
        <v>57</v>
      </c>
      <c r="D17" s="121" t="s">
        <v>58</v>
      </c>
      <c r="E17" s="117"/>
      <c r="F17" s="113"/>
    </row>
    <row r="18" spans="2:6" x14ac:dyDescent="0.25">
      <c r="B18" s="7"/>
      <c r="C18" s="117" t="s">
        <v>59</v>
      </c>
      <c r="D18" s="117" t="s">
        <v>53</v>
      </c>
      <c r="E18" s="117"/>
      <c r="F18" s="113"/>
    </row>
    <row r="19" spans="2:6" ht="64.5" customHeight="1" x14ac:dyDescent="0.35">
      <c r="B19" s="7"/>
      <c r="C19" s="123" t="s">
        <v>122</v>
      </c>
      <c r="D19" s="14" t="s">
        <v>53</v>
      </c>
      <c r="E19" s="124" t="s">
        <v>66</v>
      </c>
      <c r="F19" s="113"/>
    </row>
    <row r="20" spans="2:6" ht="94.5" x14ac:dyDescent="0.25">
      <c r="B20" s="7"/>
      <c r="C20" s="121" t="s">
        <v>123</v>
      </c>
      <c r="D20" s="122" t="s">
        <v>60</v>
      </c>
      <c r="E20" s="120" t="s">
        <v>67</v>
      </c>
      <c r="F20" s="113"/>
    </row>
    <row r="21" spans="2:6" ht="37.5" x14ac:dyDescent="0.25">
      <c r="B21" s="7"/>
      <c r="C21" s="125" t="s">
        <v>124</v>
      </c>
      <c r="D21" s="122" t="s">
        <v>53</v>
      </c>
      <c r="E21" s="120" t="s">
        <v>68</v>
      </c>
      <c r="F21" s="113"/>
    </row>
    <row r="22" spans="2:6" x14ac:dyDescent="0.25">
      <c r="B22" s="7"/>
      <c r="C22" s="12"/>
      <c r="D22" s="12"/>
      <c r="E22" s="12"/>
      <c r="F22" s="113"/>
    </row>
    <row r="23" spans="2:6" ht="18.75" x14ac:dyDescent="0.35">
      <c r="B23" s="7"/>
      <c r="C23" s="126"/>
      <c r="D23" s="12"/>
      <c r="E23" s="12"/>
      <c r="F23" s="113"/>
    </row>
    <row r="24" spans="2:6" ht="18.75" x14ac:dyDescent="0.35">
      <c r="B24" s="7"/>
      <c r="C24" s="126"/>
      <c r="D24" s="12"/>
      <c r="E24" s="12"/>
      <c r="F24" s="113"/>
    </row>
    <row r="25" spans="2:6" ht="31.5" x14ac:dyDescent="0.25">
      <c r="B25" s="7"/>
      <c r="C25" s="114" t="s">
        <v>48</v>
      </c>
      <c r="D25" s="115" t="s">
        <v>49</v>
      </c>
      <c r="E25" s="116" t="s">
        <v>69</v>
      </c>
      <c r="F25" s="113"/>
    </row>
    <row r="26" spans="2:6" ht="78.75" x14ac:dyDescent="0.25">
      <c r="B26" s="7"/>
      <c r="C26" s="118" t="s">
        <v>125</v>
      </c>
      <c r="D26" s="121" t="s">
        <v>58</v>
      </c>
      <c r="E26" s="120" t="s">
        <v>71</v>
      </c>
      <c r="F26" s="113"/>
    </row>
    <row r="27" spans="2:6" ht="110.25" x14ac:dyDescent="0.25">
      <c r="B27" s="7"/>
      <c r="C27" s="124" t="s">
        <v>61</v>
      </c>
      <c r="D27" s="123" t="s">
        <v>53</v>
      </c>
      <c r="E27" s="120" t="s">
        <v>70</v>
      </c>
      <c r="F27" s="113"/>
    </row>
    <row r="28" spans="2:6" ht="63" x14ac:dyDescent="0.25">
      <c r="B28" s="7"/>
      <c r="C28" s="121" t="s">
        <v>126</v>
      </c>
      <c r="D28" s="121" t="s">
        <v>55</v>
      </c>
      <c r="E28" s="118" t="s">
        <v>72</v>
      </c>
      <c r="F28" s="113"/>
    </row>
    <row r="29" spans="2:6" ht="78.75" x14ac:dyDescent="0.25">
      <c r="B29" s="7"/>
      <c r="C29" s="121" t="s">
        <v>127</v>
      </c>
      <c r="D29" s="121" t="s">
        <v>55</v>
      </c>
      <c r="E29" s="120" t="s">
        <v>73</v>
      </c>
      <c r="F29" s="113"/>
    </row>
    <row r="30" spans="2:6" ht="16.5" thickBot="1" x14ac:dyDescent="0.3">
      <c r="B30" s="10"/>
      <c r="C30" s="127"/>
      <c r="D30" s="127"/>
      <c r="E30" s="127"/>
      <c r="F30" s="128"/>
    </row>
  </sheetData>
  <mergeCells count="1">
    <mergeCell ref="A2:F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E23"/>
  <sheetViews>
    <sheetView topLeftCell="A4" workbookViewId="0">
      <selection activeCell="I19" sqref="I19"/>
    </sheetView>
  </sheetViews>
  <sheetFormatPr defaultRowHeight="15.75" x14ac:dyDescent="0.25"/>
  <cols>
    <col min="1" max="3" width="9.140625" style="190"/>
    <col min="4" max="4" width="28.28515625" style="190" customWidth="1"/>
    <col min="5" max="5" width="75.5703125" style="190" customWidth="1"/>
    <col min="6" max="16384" width="9.140625" style="190"/>
  </cols>
  <sheetData>
    <row r="6" spans="3:5" x14ac:dyDescent="0.25">
      <c r="D6" s="190" t="s">
        <v>152</v>
      </c>
    </row>
    <row r="7" spans="3:5" ht="16.5" thickBot="1" x14ac:dyDescent="0.3">
      <c r="E7" s="191"/>
    </row>
    <row r="8" spans="3:5" x14ac:dyDescent="0.25">
      <c r="D8" s="192" t="s">
        <v>153</v>
      </c>
      <c r="E8" s="193" t="s">
        <v>154</v>
      </c>
    </row>
    <row r="9" spans="3:5" x14ac:dyDescent="0.25">
      <c r="D9" s="194" t="s">
        <v>155</v>
      </c>
      <c r="E9" s="195" t="s">
        <v>161</v>
      </c>
    </row>
    <row r="10" spans="3:5" x14ac:dyDescent="0.25">
      <c r="C10" s="191"/>
      <c r="D10" s="194" t="s">
        <v>156</v>
      </c>
      <c r="E10" s="195" t="s">
        <v>162</v>
      </c>
    </row>
    <row r="11" spans="3:5" x14ac:dyDescent="0.25">
      <c r="C11" s="191"/>
      <c r="D11" s="196" t="s">
        <v>7</v>
      </c>
      <c r="E11" s="195" t="s">
        <v>163</v>
      </c>
    </row>
    <row r="12" spans="3:5" x14ac:dyDescent="0.25">
      <c r="C12" s="191"/>
      <c r="D12" s="197" t="s">
        <v>3</v>
      </c>
      <c r="E12" s="195" t="s">
        <v>164</v>
      </c>
    </row>
    <row r="13" spans="3:5" x14ac:dyDescent="0.25">
      <c r="C13" s="191"/>
      <c r="D13" s="197" t="s">
        <v>8</v>
      </c>
      <c r="E13" s="195" t="s">
        <v>165</v>
      </c>
    </row>
    <row r="14" spans="3:5" x14ac:dyDescent="0.25">
      <c r="C14" s="191"/>
      <c r="D14" s="198" t="s">
        <v>157</v>
      </c>
      <c r="E14" s="195" t="s">
        <v>166</v>
      </c>
    </row>
    <row r="15" spans="3:5" x14ac:dyDescent="0.25">
      <c r="C15" s="191"/>
      <c r="D15" s="198" t="s">
        <v>9</v>
      </c>
      <c r="E15" s="195" t="s">
        <v>167</v>
      </c>
    </row>
    <row r="16" spans="3:5" x14ac:dyDescent="0.25">
      <c r="C16" s="191"/>
      <c r="D16" s="196" t="s">
        <v>2</v>
      </c>
      <c r="E16" s="195" t="s">
        <v>168</v>
      </c>
    </row>
    <row r="17" spans="3:5" x14ac:dyDescent="0.25">
      <c r="C17" s="191"/>
      <c r="D17" s="197" t="s">
        <v>14</v>
      </c>
      <c r="E17" s="195" t="s">
        <v>169</v>
      </c>
    </row>
    <row r="18" spans="3:5" x14ac:dyDescent="0.25">
      <c r="C18" s="191"/>
      <c r="D18" s="196" t="s">
        <v>158</v>
      </c>
      <c r="E18" s="195" t="s">
        <v>170</v>
      </c>
    </row>
    <row r="19" spans="3:5" x14ac:dyDescent="0.25">
      <c r="C19" s="191"/>
      <c r="D19" s="199" t="s">
        <v>10</v>
      </c>
      <c r="E19" s="195" t="s">
        <v>171</v>
      </c>
    </row>
    <row r="20" spans="3:5" x14ac:dyDescent="0.25">
      <c r="C20" s="191"/>
      <c r="D20" s="200" t="s">
        <v>11</v>
      </c>
      <c r="E20" s="195" t="s">
        <v>172</v>
      </c>
    </row>
    <row r="21" spans="3:5" x14ac:dyDescent="0.25">
      <c r="C21" s="191"/>
      <c r="D21" s="201" t="s">
        <v>12</v>
      </c>
      <c r="E21" s="195" t="s">
        <v>173</v>
      </c>
    </row>
    <row r="22" spans="3:5" x14ac:dyDescent="0.25">
      <c r="C22" s="191"/>
      <c r="D22" s="199" t="s">
        <v>160</v>
      </c>
      <c r="E22" s="195" t="s">
        <v>112</v>
      </c>
    </row>
    <row r="23" spans="3:5" ht="16.5" thickBot="1" x14ac:dyDescent="0.3">
      <c r="C23" s="191"/>
      <c r="D23" s="202" t="s">
        <v>159</v>
      </c>
      <c r="E23" s="203" t="s">
        <v>174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7"/>
  <sheetViews>
    <sheetView workbookViewId="0">
      <selection activeCell="B2" sqref="B2"/>
    </sheetView>
  </sheetViews>
  <sheetFormatPr defaultColWidth="8.85546875" defaultRowHeight="15.75" x14ac:dyDescent="0.25"/>
  <cols>
    <col min="1" max="1" width="1.85546875" style="2" customWidth="1"/>
    <col min="2" max="2" width="23" style="2" customWidth="1"/>
    <col min="3" max="3" width="11.28515625" style="2" customWidth="1"/>
    <col min="4" max="4" width="11.7109375" style="2" customWidth="1"/>
    <col min="5" max="5" width="10.85546875" style="2" customWidth="1"/>
    <col min="6" max="6" width="11.140625" style="2" customWidth="1"/>
    <col min="7" max="7" width="11.7109375" style="2" customWidth="1"/>
    <col min="8" max="8" width="10.42578125" style="2" customWidth="1"/>
    <col min="9" max="9" width="5.42578125" style="2" customWidth="1"/>
    <col min="10" max="10" width="21.28515625" style="2" customWidth="1"/>
    <col min="11" max="12" width="9.85546875" style="2" customWidth="1"/>
    <col min="13" max="13" width="10.7109375" style="2" customWidth="1"/>
    <col min="14" max="14" width="10.42578125" style="2" customWidth="1"/>
    <col min="15" max="15" width="11.28515625" style="2" customWidth="1"/>
    <col min="16" max="16" width="9" style="2" customWidth="1"/>
    <col min="17" max="16384" width="8.85546875" style="2"/>
  </cols>
  <sheetData>
    <row r="2" spans="2:16" x14ac:dyDescent="0.25">
      <c r="B2" s="1" t="s">
        <v>113</v>
      </c>
      <c r="J2" s="1"/>
    </row>
    <row r="3" spans="2:16" x14ac:dyDescent="0.25">
      <c r="B3" s="44" t="s">
        <v>95</v>
      </c>
      <c r="C3" s="99">
        <v>2007</v>
      </c>
      <c r="D3" s="99">
        <v>2008</v>
      </c>
      <c r="E3" s="99">
        <v>2009</v>
      </c>
      <c r="F3" s="99">
        <v>2010</v>
      </c>
      <c r="G3" s="99">
        <v>2011</v>
      </c>
      <c r="H3" s="100">
        <v>2012</v>
      </c>
      <c r="J3" s="59"/>
      <c r="K3" s="156"/>
      <c r="L3" s="156"/>
      <c r="M3" s="156"/>
      <c r="N3" s="156"/>
      <c r="O3" s="156"/>
      <c r="P3" s="156"/>
    </row>
    <row r="4" spans="2:16" x14ac:dyDescent="0.25">
      <c r="B4" s="101" t="s">
        <v>6</v>
      </c>
      <c r="C4" s="102">
        <f>'Iron&amp;Steel'!D106</f>
        <v>0</v>
      </c>
      <c r="D4" s="102">
        <f>'Iron&amp;Steel'!E106</f>
        <v>0</v>
      </c>
      <c r="E4" s="102">
        <f>'Iron&amp;Steel'!F106</f>
        <v>0</v>
      </c>
      <c r="F4" s="102">
        <f>'Iron&amp;Steel'!G106</f>
        <v>0</v>
      </c>
      <c r="G4" s="102">
        <f>'Iron&amp;Steel'!H106</f>
        <v>0</v>
      </c>
      <c r="H4" s="103">
        <f>'Iron&amp;Steel'!I106</f>
        <v>0</v>
      </c>
      <c r="J4" s="14"/>
      <c r="K4" s="157"/>
      <c r="L4" s="157"/>
      <c r="M4" s="157"/>
      <c r="N4" s="157"/>
      <c r="O4" s="157"/>
      <c r="P4" s="157"/>
    </row>
    <row r="5" spans="2:16" x14ac:dyDescent="0.25">
      <c r="B5" s="104" t="s">
        <v>7</v>
      </c>
      <c r="C5" s="102">
        <f>Fertilizers!D102</f>
        <v>0.37684205926500008</v>
      </c>
      <c r="D5" s="102">
        <f>Fertilizers!E102</f>
        <v>0.36268847926500003</v>
      </c>
      <c r="E5" s="102">
        <f>Fertilizers!F102</f>
        <v>0.39823811926499997</v>
      </c>
      <c r="F5" s="102">
        <f>Fertilizers!G102</f>
        <v>0.41547050926500001</v>
      </c>
      <c r="G5" s="102">
        <f>Fertilizers!H102</f>
        <v>0.41898653926500007</v>
      </c>
      <c r="H5" s="103">
        <f>Fertilizers!I102</f>
        <v>0.40850396926499999</v>
      </c>
      <c r="J5" s="14"/>
      <c r="K5" s="157"/>
      <c r="L5" s="157"/>
      <c r="M5" s="157"/>
      <c r="N5" s="157"/>
      <c r="O5" s="157"/>
      <c r="P5" s="157"/>
    </row>
    <row r="6" spans="2:16" x14ac:dyDescent="0.25">
      <c r="B6" s="104" t="s">
        <v>3</v>
      </c>
      <c r="C6" s="102">
        <f>Sugar!D92</f>
        <v>7.5788999559000009E-2</v>
      </c>
      <c r="D6" s="102">
        <f>Sugar!E92</f>
        <v>8.4290855859000008E-2</v>
      </c>
      <c r="E6" s="102">
        <f>Sugar!F92</f>
        <v>8.1996068259000007E-2</v>
      </c>
      <c r="F6" s="102">
        <f>Sugar!G92</f>
        <v>4.594511835900001E-2</v>
      </c>
      <c r="G6" s="102">
        <f>Sugar!H92</f>
        <v>6.0407536959000016E-2</v>
      </c>
      <c r="H6" s="103">
        <f>Sugar!I92</f>
        <v>8.1425130759000014E-2</v>
      </c>
      <c r="J6" s="14"/>
      <c r="K6" s="157"/>
      <c r="L6" s="157"/>
      <c r="M6" s="157"/>
      <c r="N6" s="157"/>
      <c r="O6" s="157"/>
      <c r="P6" s="157"/>
    </row>
    <row r="7" spans="2:16" x14ac:dyDescent="0.25">
      <c r="B7" s="104" t="s">
        <v>8</v>
      </c>
      <c r="C7" s="102">
        <f>Coffee!D90</f>
        <v>5.0746498530000003E-2</v>
      </c>
      <c r="D7" s="102">
        <f>Coffee!E90</f>
        <v>4.9560523530000004E-2</v>
      </c>
      <c r="E7" s="102">
        <f>Coffee!F90</f>
        <v>5.3444473530000008E-2</v>
      </c>
      <c r="F7" s="102">
        <f>Coffee!G90</f>
        <v>5.6492098530000007E-2</v>
      </c>
      <c r="G7" s="102">
        <f>Coffee!H90</f>
        <v>5.8778998530000001E-2</v>
      </c>
      <c r="H7" s="103">
        <f>Coffee!I90</f>
        <v>5.9558623530000007E-2</v>
      </c>
      <c r="J7" s="14"/>
      <c r="K7" s="157"/>
      <c r="L7" s="157"/>
      <c r="M7" s="157"/>
      <c r="N7" s="157"/>
      <c r="O7" s="157"/>
      <c r="P7" s="157"/>
    </row>
    <row r="8" spans="2:16" x14ac:dyDescent="0.25">
      <c r="B8" s="104" t="s">
        <v>63</v>
      </c>
      <c r="C8" s="102">
        <f>Petroleum!D90</f>
        <v>0</v>
      </c>
      <c r="D8" s="102">
        <f>Petroleum!E90</f>
        <v>0</v>
      </c>
      <c r="E8" s="102">
        <f>Petroleum!F90</f>
        <v>0</v>
      </c>
      <c r="F8" s="102">
        <f>Petroleum!G90</f>
        <v>0</v>
      </c>
      <c r="G8" s="102">
        <f>Petroleum!H90</f>
        <v>0</v>
      </c>
      <c r="H8" s="103">
        <f>Petroleum!I90</f>
        <v>0</v>
      </c>
      <c r="J8" s="14"/>
      <c r="K8" s="157"/>
      <c r="L8" s="157"/>
      <c r="M8" s="157"/>
      <c r="N8" s="157"/>
      <c r="O8" s="157"/>
      <c r="P8" s="157"/>
    </row>
    <row r="9" spans="2:16" x14ac:dyDescent="0.25">
      <c r="B9" s="101" t="s">
        <v>9</v>
      </c>
      <c r="C9" s="102">
        <f>Dairy!D90</f>
        <v>0.75199319963250022</v>
      </c>
      <c r="D9" s="102">
        <f>Dairy!E90</f>
        <v>0.78409799963250015</v>
      </c>
      <c r="E9" s="102">
        <f>Dairy!F90</f>
        <v>0.8139095996325002</v>
      </c>
      <c r="F9" s="102">
        <f>Dairy!G90</f>
        <v>0.84989519963250026</v>
      </c>
      <c r="G9" s="102">
        <f>Dairy!H90</f>
        <v>0.8917019996325003</v>
      </c>
      <c r="H9" s="103">
        <f>Dairy!I90</f>
        <v>0.92627639963250019</v>
      </c>
      <c r="J9" s="14"/>
      <c r="K9" s="157"/>
      <c r="L9" s="157"/>
      <c r="M9" s="157"/>
      <c r="N9" s="157"/>
      <c r="O9" s="157"/>
      <c r="P9" s="157"/>
    </row>
    <row r="10" spans="2:16" x14ac:dyDescent="0.25">
      <c r="B10" s="104" t="s">
        <v>2</v>
      </c>
      <c r="C10" s="102">
        <f>Beer!D90</f>
        <v>3.4137743864969337E-2</v>
      </c>
      <c r="D10" s="102">
        <f>Beer!E90</f>
        <v>0.38510660627860011</v>
      </c>
      <c r="E10" s="102">
        <f>Beer!F90</f>
        <v>0.14381531512781606</v>
      </c>
      <c r="F10" s="102">
        <f>Beer!G90</f>
        <v>4.7280031465765121E-2</v>
      </c>
      <c r="G10" s="102">
        <f>Beer!H90</f>
        <v>0.12355314294665599</v>
      </c>
      <c r="H10" s="103">
        <f>Beer!I90</f>
        <v>7.171214184957031E-2</v>
      </c>
      <c r="J10" s="14"/>
      <c r="K10" s="157"/>
      <c r="L10" s="157"/>
      <c r="M10" s="157"/>
      <c r="N10" s="157"/>
      <c r="O10" s="157"/>
      <c r="P10" s="157"/>
    </row>
    <row r="11" spans="2:16" x14ac:dyDescent="0.25">
      <c r="B11" s="104" t="s">
        <v>14</v>
      </c>
      <c r="C11" s="102">
        <f>Meat!D90</f>
        <v>0.72162949803000009</v>
      </c>
      <c r="D11" s="102">
        <f>Meat!E90</f>
        <v>0.84850774952999997</v>
      </c>
      <c r="E11" s="102">
        <f>Meat!F90</f>
        <v>0.90532341753000001</v>
      </c>
      <c r="F11" s="102">
        <f>Meat!G90</f>
        <v>0.96551377503000002</v>
      </c>
      <c r="G11" s="102">
        <f>Meat!H90</f>
        <v>1.0783895835299999</v>
      </c>
      <c r="H11" s="103">
        <f>Meat!I90</f>
        <v>1.17650742153</v>
      </c>
      <c r="J11" s="14"/>
      <c r="K11" s="157"/>
      <c r="L11" s="157"/>
      <c r="M11" s="157"/>
      <c r="N11" s="157"/>
      <c r="O11" s="157"/>
      <c r="P11" s="157"/>
    </row>
    <row r="12" spans="2:16" x14ac:dyDescent="0.25">
      <c r="B12" s="104" t="s">
        <v>100</v>
      </c>
      <c r="C12" s="102">
        <f>Softdrink!D91</f>
        <v>1.1875880253994089</v>
      </c>
      <c r="D12" s="102">
        <f>Softdrink!E91</f>
        <v>3.0939195245852877</v>
      </c>
      <c r="E12" s="102">
        <f>Softdrink!F91</f>
        <v>15.25079836481371</v>
      </c>
      <c r="F12" s="102">
        <f>Softdrink!G91</f>
        <v>7.8609679910162695</v>
      </c>
      <c r="G12" s="102">
        <f>Softdrink!H91</f>
        <v>13.317601514204757</v>
      </c>
      <c r="H12" s="103">
        <f>Softdrink!I91</f>
        <v>4.7724064213391317</v>
      </c>
      <c r="J12" s="14"/>
      <c r="K12" s="157"/>
      <c r="L12" s="157"/>
      <c r="M12" s="157"/>
      <c r="N12" s="157"/>
      <c r="O12" s="157"/>
      <c r="P12" s="157"/>
    </row>
    <row r="13" spans="2:16" x14ac:dyDescent="0.25">
      <c r="B13" s="104" t="s">
        <v>10</v>
      </c>
      <c r="C13" s="102">
        <f>'Pulp &amp; Paper'!D90</f>
        <v>29.254648498530003</v>
      </c>
      <c r="D13" s="102">
        <f>'Pulp &amp; Paper'!E90</f>
        <v>30.358597498529999</v>
      </c>
      <c r="E13" s="102">
        <f>'Pulp &amp; Paper'!F90</f>
        <v>31.813802998530004</v>
      </c>
      <c r="F13" s="102">
        <f>'Pulp &amp; Paper'!G90</f>
        <v>38.457568798530005</v>
      </c>
      <c r="G13" s="102">
        <f>'Pulp &amp; Paper'!H90</f>
        <v>42.953651998530006</v>
      </c>
      <c r="H13" s="103">
        <f>'Pulp &amp; Paper'!I90</f>
        <v>46.466216998529994</v>
      </c>
      <c r="J13" s="14"/>
      <c r="K13" s="157"/>
      <c r="L13" s="157"/>
      <c r="M13" s="157"/>
      <c r="N13" s="157"/>
      <c r="O13" s="157"/>
      <c r="P13" s="157"/>
    </row>
    <row r="14" spans="2:16" x14ac:dyDescent="0.25">
      <c r="B14" s="104" t="s">
        <v>11</v>
      </c>
      <c r="C14" s="102">
        <f>Rubber!D101</f>
        <v>0</v>
      </c>
      <c r="D14" s="102">
        <f>Rubber!E101</f>
        <v>0</v>
      </c>
      <c r="E14" s="102">
        <f>Rubber!F101</f>
        <v>0</v>
      </c>
      <c r="F14" s="102">
        <f>Rubber!G101</f>
        <v>0</v>
      </c>
      <c r="G14" s="102">
        <f>Rubber!H101</f>
        <v>0</v>
      </c>
      <c r="H14" s="103">
        <f>Rubber!I101</f>
        <v>0</v>
      </c>
      <c r="J14" s="14"/>
      <c r="K14" s="157"/>
      <c r="L14" s="157"/>
      <c r="M14" s="157"/>
      <c r="N14" s="157"/>
      <c r="O14" s="157"/>
      <c r="P14" s="157"/>
    </row>
    <row r="15" spans="2:16" x14ac:dyDescent="0.25">
      <c r="B15" s="104" t="s">
        <v>12</v>
      </c>
      <c r="C15" s="102">
        <f>Tannery!D106</f>
        <v>5.3184094897499992E-2</v>
      </c>
      <c r="D15" s="102">
        <f>Tannery!E106</f>
        <v>5.4309022897500003E-2</v>
      </c>
      <c r="E15" s="102">
        <f>Tannery!F106</f>
        <v>5.5308958897499996E-2</v>
      </c>
      <c r="F15" s="102">
        <f>Tannery!G106</f>
        <v>5.6465134897500005E-2</v>
      </c>
      <c r="G15" s="102">
        <f>Tannery!H106</f>
        <v>5.6465134897500005E-2</v>
      </c>
      <c r="H15" s="103">
        <f>Tannery!I106</f>
        <v>5.6465134897500005E-2</v>
      </c>
      <c r="J15" s="14"/>
      <c r="K15" s="157"/>
      <c r="L15" s="157"/>
      <c r="M15" s="157"/>
      <c r="N15" s="157"/>
      <c r="O15" s="157"/>
      <c r="P15" s="157"/>
    </row>
    <row r="16" spans="2:16" x14ac:dyDescent="0.25">
      <c r="B16" s="105" t="s">
        <v>96</v>
      </c>
      <c r="C16" s="106">
        <f t="shared" ref="C16:H16" si="0">SUM(C4:C15)</f>
        <v>32.506558617708386</v>
      </c>
      <c r="D16" s="106">
        <f t="shared" si="0"/>
        <v>36.021078260107885</v>
      </c>
      <c r="E16" s="106">
        <f t="shared" si="0"/>
        <v>49.516637315585527</v>
      </c>
      <c r="F16" s="106">
        <f t="shared" si="0"/>
        <v>48.755598656726043</v>
      </c>
      <c r="G16" s="106">
        <f t="shared" si="0"/>
        <v>58.95953644849542</v>
      </c>
      <c r="H16" s="107">
        <f t="shared" si="0"/>
        <v>54.019072241332694</v>
      </c>
      <c r="J16" s="108"/>
      <c r="K16" s="158"/>
      <c r="L16" s="158"/>
      <c r="M16" s="158"/>
      <c r="N16" s="158"/>
      <c r="O16" s="158"/>
      <c r="P16" s="158"/>
    </row>
    <row r="17" spans="2:10" x14ac:dyDescent="0.25">
      <c r="B17" s="108" t="s">
        <v>99</v>
      </c>
      <c r="C17" s="179"/>
      <c r="D17" s="179"/>
      <c r="E17" s="179"/>
      <c r="J17" s="108"/>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06"/>
  <sheetViews>
    <sheetView topLeftCell="A79" workbookViewId="0">
      <selection activeCell="E13" sqref="E13"/>
    </sheetView>
  </sheetViews>
  <sheetFormatPr defaultColWidth="8.85546875" defaultRowHeight="15.75" x14ac:dyDescent="0.25"/>
  <cols>
    <col min="1" max="1" width="5.7109375" style="2" customWidth="1"/>
    <col min="2" max="2" width="66.42578125" style="2" customWidth="1"/>
    <col min="3" max="9" width="15.425781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5" t="s">
        <v>6</v>
      </c>
      <c r="C5" s="6">
        <v>0.55000000000000004</v>
      </c>
    </row>
    <row r="6" spans="2:3" x14ac:dyDescent="0.25">
      <c r="B6" s="7" t="s">
        <v>7</v>
      </c>
      <c r="C6" s="8">
        <v>3</v>
      </c>
    </row>
    <row r="7" spans="2:3" x14ac:dyDescent="0.25">
      <c r="B7" s="7" t="s">
        <v>3</v>
      </c>
      <c r="C7" s="8">
        <v>2.5</v>
      </c>
    </row>
    <row r="8" spans="2:3" x14ac:dyDescent="0.25">
      <c r="B8" s="7" t="s">
        <v>8</v>
      </c>
      <c r="C8" s="8">
        <v>9</v>
      </c>
    </row>
    <row r="9" spans="2:3" x14ac:dyDescent="0.25">
      <c r="B9" s="7"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2"/>
      <c r="C17" s="13"/>
    </row>
    <row r="18" spans="2:9" x14ac:dyDescent="0.25">
      <c r="B18" s="14"/>
      <c r="C18" s="15"/>
    </row>
    <row r="19" spans="2:9" s="19" customFormat="1" ht="18.75" x14ac:dyDescent="0.25">
      <c r="B19" s="16" t="s">
        <v>115</v>
      </c>
      <c r="C19" s="17" t="s">
        <v>17</v>
      </c>
      <c r="D19" s="17">
        <v>2007</v>
      </c>
      <c r="E19" s="17">
        <v>2008</v>
      </c>
      <c r="F19" s="17">
        <v>2009</v>
      </c>
      <c r="G19" s="17">
        <v>2010</v>
      </c>
      <c r="H19" s="17">
        <v>2011</v>
      </c>
      <c r="I19" s="18">
        <v>2012</v>
      </c>
    </row>
    <row r="20" spans="2:9" s="19" customFormat="1" x14ac:dyDescent="0.25">
      <c r="B20" s="20" t="s">
        <v>18</v>
      </c>
      <c r="C20" s="21"/>
      <c r="D20" s="180">
        <v>5314000</v>
      </c>
      <c r="E20" s="180">
        <v>5983750</v>
      </c>
      <c r="F20" s="180">
        <v>5964750</v>
      </c>
      <c r="G20" s="180">
        <v>5734000</v>
      </c>
      <c r="H20" s="180">
        <v>5449250</v>
      </c>
      <c r="I20" s="181">
        <v>6495250</v>
      </c>
    </row>
    <row r="21" spans="2:9" s="19" customFormat="1" x14ac:dyDescent="0.25">
      <c r="B21" s="20" t="s">
        <v>19</v>
      </c>
      <c r="C21" s="21"/>
      <c r="D21" s="180">
        <v>20376000</v>
      </c>
      <c r="E21" s="180">
        <v>20912250</v>
      </c>
      <c r="F21" s="180">
        <v>23517250</v>
      </c>
      <c r="G21" s="180">
        <v>25087250</v>
      </c>
      <c r="H21" s="180">
        <v>25063500</v>
      </c>
      <c r="I21" s="181">
        <v>23497250</v>
      </c>
    </row>
    <row r="22" spans="2:9" s="19" customFormat="1" x14ac:dyDescent="0.25">
      <c r="B22" s="20" t="s">
        <v>20</v>
      </c>
      <c r="C22" s="21"/>
      <c r="D22" s="180">
        <v>55188500</v>
      </c>
      <c r="E22" s="180">
        <v>56891750</v>
      </c>
      <c r="F22" s="180">
        <v>59759000</v>
      </c>
      <c r="G22" s="180">
        <v>66621750</v>
      </c>
      <c r="H22" s="180">
        <v>73927250</v>
      </c>
      <c r="I22" s="181">
        <v>80184000</v>
      </c>
    </row>
    <row r="23" spans="2:9" s="19" customFormat="1" x14ac:dyDescent="0.25">
      <c r="B23" s="22" t="s">
        <v>26</v>
      </c>
      <c r="C23" s="23" t="s">
        <v>13</v>
      </c>
      <c r="D23" s="152">
        <f>SUM(D20:D22)</f>
        <v>80878500</v>
      </c>
      <c r="E23" s="152">
        <f>SUM(E20:E22)</f>
        <v>83787750</v>
      </c>
      <c r="F23" s="152">
        <f t="shared" ref="F23:I23" si="0">SUM(F20:F22)</f>
        <v>89241000</v>
      </c>
      <c r="G23" s="152">
        <f t="shared" si="0"/>
        <v>97443000</v>
      </c>
      <c r="H23" s="152">
        <f t="shared" si="0"/>
        <v>104440000</v>
      </c>
      <c r="I23" s="153">
        <f t="shared" si="0"/>
        <v>110176500</v>
      </c>
    </row>
    <row r="24" spans="2:9" s="19" customFormat="1" x14ac:dyDescent="0.25">
      <c r="B24" s="26"/>
      <c r="C24" s="27"/>
      <c r="D24" s="28"/>
      <c r="E24" s="28"/>
      <c r="F24" s="28"/>
      <c r="G24" s="28"/>
      <c r="H24" s="28"/>
      <c r="I24" s="28"/>
    </row>
    <row r="25" spans="2:9" s="19" customFormat="1" x14ac:dyDescent="0.25">
      <c r="B25" s="29"/>
      <c r="C25" s="29"/>
      <c r="D25" s="30"/>
      <c r="E25" s="30"/>
      <c r="F25" s="30"/>
      <c r="G25" s="30"/>
      <c r="H25" s="30"/>
      <c r="I25" s="30"/>
    </row>
    <row r="26" spans="2:9" s="19" customFormat="1" ht="18.75" x14ac:dyDescent="0.25">
      <c r="B26" s="16" t="s">
        <v>116</v>
      </c>
      <c r="C26" s="17" t="s">
        <v>117</v>
      </c>
      <c r="D26" s="17">
        <v>2007</v>
      </c>
      <c r="E26" s="17">
        <v>2008</v>
      </c>
      <c r="F26" s="17">
        <v>2009</v>
      </c>
      <c r="G26" s="17">
        <v>2010</v>
      </c>
      <c r="H26" s="17">
        <v>2011</v>
      </c>
      <c r="I26" s="18">
        <v>2012</v>
      </c>
    </row>
    <row r="27" spans="2:9" s="19" customFormat="1" x14ac:dyDescent="0.25">
      <c r="B27" s="22" t="s">
        <v>26</v>
      </c>
      <c r="C27" s="23" t="s">
        <v>13</v>
      </c>
      <c r="D27" s="137">
        <v>60</v>
      </c>
      <c r="E27" s="137">
        <v>60</v>
      </c>
      <c r="F27" s="137">
        <v>60</v>
      </c>
      <c r="G27" s="137">
        <v>60</v>
      </c>
      <c r="H27" s="137">
        <v>60</v>
      </c>
      <c r="I27" s="150">
        <v>60</v>
      </c>
    </row>
    <row r="28" spans="2:9" s="19" customFormat="1" x14ac:dyDescent="0.25">
      <c r="B28" s="26"/>
      <c r="C28" s="27"/>
      <c r="D28" s="32"/>
      <c r="E28" s="32"/>
      <c r="F28" s="32"/>
      <c r="G28" s="32"/>
      <c r="H28" s="32"/>
      <c r="I28" s="32"/>
    </row>
    <row r="29" spans="2:9" x14ac:dyDescent="0.25">
      <c r="B29" s="33"/>
      <c r="C29" s="33"/>
      <c r="D29" s="33"/>
      <c r="E29" s="33"/>
      <c r="F29" s="33"/>
      <c r="G29" s="33"/>
      <c r="H29" s="33"/>
      <c r="I29" s="33"/>
    </row>
    <row r="30" spans="2:9" s="19" customFormat="1" ht="18.75" x14ac:dyDescent="0.25">
      <c r="B30" s="16" t="s">
        <v>118</v>
      </c>
      <c r="C30" s="17" t="s">
        <v>16</v>
      </c>
      <c r="D30" s="17">
        <v>2007</v>
      </c>
      <c r="E30" s="17">
        <v>2008</v>
      </c>
      <c r="F30" s="17">
        <v>2009</v>
      </c>
      <c r="G30" s="17">
        <v>2010</v>
      </c>
      <c r="H30" s="17">
        <v>2011</v>
      </c>
      <c r="I30" s="18">
        <v>2012</v>
      </c>
    </row>
    <row r="31" spans="2:9" s="19" customFormat="1" x14ac:dyDescent="0.25">
      <c r="B31" s="20" t="s">
        <v>18</v>
      </c>
      <c r="C31" s="34"/>
      <c r="D31" s="151">
        <f>D20*$D$27*$C$5</f>
        <v>175362000</v>
      </c>
      <c r="E31" s="151">
        <f>E20*$E$27*$C$5</f>
        <v>197463750.00000003</v>
      </c>
      <c r="F31" s="151">
        <f>F20*$F$27*$C$5</f>
        <v>196836750.00000003</v>
      </c>
      <c r="G31" s="151">
        <f>G20*$G$27*$C$5</f>
        <v>189222000.00000003</v>
      </c>
      <c r="H31" s="151">
        <f>H20*$H$27*$C$5</f>
        <v>179825250</v>
      </c>
      <c r="I31" s="140">
        <f>I20*$I$27*$C$5</f>
        <v>214343250.00000003</v>
      </c>
    </row>
    <row r="32" spans="2:9" s="19" customFormat="1" x14ac:dyDescent="0.25">
      <c r="B32" s="20" t="s">
        <v>19</v>
      </c>
      <c r="C32" s="37"/>
      <c r="D32" s="151">
        <f>D21*$D$27*$C$5</f>
        <v>672408000</v>
      </c>
      <c r="E32" s="151">
        <f>E21*$E$27*$C$5</f>
        <v>690104250</v>
      </c>
      <c r="F32" s="151">
        <f>F21*$F$27*$C$5</f>
        <v>776069250.00000012</v>
      </c>
      <c r="G32" s="151">
        <f>G21*$G$27*$C$5</f>
        <v>827879250.00000012</v>
      </c>
      <c r="H32" s="151">
        <f>H21*$H$27*$C$5</f>
        <v>827095500.00000012</v>
      </c>
      <c r="I32" s="140">
        <f>I21*$I$27*$C$5</f>
        <v>775409250.00000012</v>
      </c>
    </row>
    <row r="33" spans="2:9" s="19" customFormat="1" x14ac:dyDescent="0.25">
      <c r="B33" s="20" t="s">
        <v>20</v>
      </c>
      <c r="C33" s="37"/>
      <c r="D33" s="151">
        <f>D22*$D$27*$C$5</f>
        <v>1821220500.0000002</v>
      </c>
      <c r="E33" s="151">
        <f>E22*$E$27*$C$5</f>
        <v>1877427750.0000002</v>
      </c>
      <c r="F33" s="151">
        <f>F22*$F$27*$C$5</f>
        <v>1972047000.0000002</v>
      </c>
      <c r="G33" s="151">
        <f>G22*$G$27*$C$5</f>
        <v>2198517750</v>
      </c>
      <c r="H33" s="151">
        <f>H22*$H$27*$C$5</f>
        <v>2439599250</v>
      </c>
      <c r="I33" s="140">
        <f>I22*$I$27*$C$5</f>
        <v>2646072000</v>
      </c>
    </row>
    <row r="34" spans="2:9" x14ac:dyDescent="0.25">
      <c r="B34" s="38" t="s">
        <v>26</v>
      </c>
      <c r="C34" s="39" t="s">
        <v>13</v>
      </c>
      <c r="D34" s="154">
        <f t="shared" ref="D34:I34" si="1">SUM(D31:D33)</f>
        <v>2668990500</v>
      </c>
      <c r="E34" s="154">
        <f t="shared" si="1"/>
        <v>2764995750</v>
      </c>
      <c r="F34" s="154">
        <f t="shared" si="1"/>
        <v>2944953000.0000005</v>
      </c>
      <c r="G34" s="154">
        <f t="shared" si="1"/>
        <v>3215619000</v>
      </c>
      <c r="H34" s="154">
        <f t="shared" si="1"/>
        <v>3446520000</v>
      </c>
      <c r="I34" s="155">
        <f t="shared" si="1"/>
        <v>3635824500</v>
      </c>
    </row>
    <row r="35" spans="2:9" x14ac:dyDescent="0.25">
      <c r="B35" s="42"/>
      <c r="C35" s="42"/>
      <c r="D35" s="43"/>
      <c r="E35" s="43"/>
      <c r="F35" s="43"/>
      <c r="G35" s="43"/>
      <c r="H35" s="43"/>
      <c r="I35" s="43"/>
    </row>
    <row r="36" spans="2:9" x14ac:dyDescent="0.25">
      <c r="B36" s="42"/>
      <c r="C36" s="42"/>
      <c r="D36" s="43"/>
      <c r="E36" s="43"/>
      <c r="F36" s="43"/>
      <c r="G36" s="43"/>
      <c r="H36" s="43"/>
      <c r="I36" s="43"/>
    </row>
    <row r="37" spans="2:9" ht="31.5" x14ac:dyDescent="0.25">
      <c r="B37" s="44" t="s">
        <v>101</v>
      </c>
      <c r="C37" s="45" t="s">
        <v>102</v>
      </c>
      <c r="D37" s="26"/>
      <c r="E37" s="26"/>
      <c r="F37" s="46"/>
      <c r="G37" s="46"/>
      <c r="H37" s="46"/>
      <c r="I37" s="46"/>
    </row>
    <row r="38" spans="2:9" x14ac:dyDescent="0.25">
      <c r="B38" s="47" t="s">
        <v>103</v>
      </c>
      <c r="C38" s="140">
        <v>0.1</v>
      </c>
      <c r="D38" s="46"/>
      <c r="E38" s="46"/>
      <c r="F38" s="43"/>
      <c r="G38" s="43"/>
      <c r="H38" s="43"/>
      <c r="I38" s="43"/>
    </row>
    <row r="39" spans="2:9" x14ac:dyDescent="0.25">
      <c r="B39" s="47" t="s">
        <v>104</v>
      </c>
      <c r="C39" s="140">
        <v>0</v>
      </c>
      <c r="D39" s="12"/>
      <c r="E39" s="46"/>
      <c r="F39" s="43"/>
      <c r="G39" s="43"/>
      <c r="H39" s="43"/>
      <c r="I39" s="43"/>
    </row>
    <row r="40" spans="2:9" x14ac:dyDescent="0.25">
      <c r="B40" s="47" t="s">
        <v>105</v>
      </c>
      <c r="C40" s="140">
        <v>0.3</v>
      </c>
      <c r="D40" s="12"/>
      <c r="E40" s="46"/>
      <c r="F40" s="43"/>
      <c r="G40" s="43"/>
      <c r="H40" s="43"/>
      <c r="I40" s="43"/>
    </row>
    <row r="41" spans="2:9" x14ac:dyDescent="0.25">
      <c r="B41" s="47" t="s">
        <v>106</v>
      </c>
      <c r="C41" s="140">
        <v>0.8</v>
      </c>
      <c r="D41" s="12"/>
      <c r="E41" s="46"/>
      <c r="F41" s="43"/>
      <c r="G41" s="43"/>
      <c r="H41" s="43"/>
      <c r="I41" s="43"/>
    </row>
    <row r="42" spans="2:9" x14ac:dyDescent="0.25">
      <c r="B42" s="47" t="s">
        <v>107</v>
      </c>
      <c r="C42" s="140">
        <v>0.8</v>
      </c>
      <c r="D42" s="12"/>
      <c r="E42" s="46"/>
      <c r="F42" s="43"/>
      <c r="G42" s="43"/>
      <c r="H42" s="43"/>
      <c r="I42" s="43"/>
    </row>
    <row r="43" spans="2:9" x14ac:dyDescent="0.25">
      <c r="B43" s="47" t="s">
        <v>108</v>
      </c>
      <c r="C43" s="140">
        <v>0.2</v>
      </c>
      <c r="D43" s="12"/>
      <c r="E43" s="46"/>
      <c r="F43" s="43"/>
      <c r="G43" s="43"/>
      <c r="H43" s="43"/>
      <c r="I43" s="43"/>
    </row>
    <row r="44" spans="2:9" x14ac:dyDescent="0.25">
      <c r="B44" s="49" t="s">
        <v>109</v>
      </c>
      <c r="C44" s="139">
        <v>0.8</v>
      </c>
      <c r="D44" s="12"/>
      <c r="E44" s="46"/>
      <c r="F44" s="43"/>
      <c r="G44" s="43"/>
      <c r="H44" s="43"/>
      <c r="I44" s="43"/>
    </row>
    <row r="45" spans="2:9" x14ac:dyDescent="0.25">
      <c r="B45" s="15"/>
      <c r="C45" s="15"/>
      <c r="D45" s="51"/>
      <c r="E45" s="51"/>
      <c r="F45" s="51"/>
      <c r="G45" s="51"/>
      <c r="H45" s="51"/>
      <c r="I45" s="51"/>
    </row>
    <row r="46" spans="2:9" ht="16.5" thickBot="1" x14ac:dyDescent="0.3">
      <c r="B46" s="15"/>
      <c r="C46" s="15"/>
      <c r="D46" s="51"/>
      <c r="E46" s="51"/>
      <c r="F46" s="51"/>
      <c r="G46" s="51"/>
      <c r="H46" s="51"/>
      <c r="I46" s="51"/>
    </row>
    <row r="47" spans="2:9" x14ac:dyDescent="0.25">
      <c r="B47" s="204" t="s">
        <v>110</v>
      </c>
      <c r="C47" s="205"/>
    </row>
    <row r="48" spans="2:9" x14ac:dyDescent="0.25">
      <c r="B48" s="5" t="s">
        <v>6</v>
      </c>
      <c r="C48" s="6">
        <f>C39</f>
        <v>0</v>
      </c>
    </row>
    <row r="49" spans="2:9" x14ac:dyDescent="0.25">
      <c r="B49" s="7" t="s">
        <v>7</v>
      </c>
      <c r="C49" s="8">
        <f>C43</f>
        <v>0.2</v>
      </c>
    </row>
    <row r="50" spans="2:9" x14ac:dyDescent="0.25">
      <c r="B50" s="7" t="s">
        <v>3</v>
      </c>
      <c r="C50" s="8">
        <f>C42</f>
        <v>0.8</v>
      </c>
    </row>
    <row r="51" spans="2:9" x14ac:dyDescent="0.25">
      <c r="B51" s="7" t="s">
        <v>8</v>
      </c>
      <c r="C51" s="8">
        <f>C42</f>
        <v>0.8</v>
      </c>
    </row>
    <row r="52" spans="2:9" x14ac:dyDescent="0.25">
      <c r="B52" s="9" t="s">
        <v>63</v>
      </c>
      <c r="C52" s="8">
        <f>C39</f>
        <v>0</v>
      </c>
    </row>
    <row r="53" spans="2:9" x14ac:dyDescent="0.25">
      <c r="B53" s="9" t="s">
        <v>9</v>
      </c>
      <c r="C53" s="8">
        <f>C42</f>
        <v>0.8</v>
      </c>
    </row>
    <row r="54" spans="2:9" x14ac:dyDescent="0.25">
      <c r="B54" s="7" t="s">
        <v>2</v>
      </c>
      <c r="C54" s="8">
        <f>C42</f>
        <v>0.8</v>
      </c>
    </row>
    <row r="55" spans="2:9" x14ac:dyDescent="0.25">
      <c r="B55" s="7" t="s">
        <v>14</v>
      </c>
      <c r="C55" s="8">
        <f>C42</f>
        <v>0.8</v>
      </c>
    </row>
    <row r="56" spans="2:9" x14ac:dyDescent="0.25">
      <c r="B56" s="7" t="s">
        <v>98</v>
      </c>
      <c r="C56" s="8">
        <f>C42</f>
        <v>0.8</v>
      </c>
    </row>
    <row r="57" spans="2:9" x14ac:dyDescent="0.25">
      <c r="B57" s="7" t="s">
        <v>10</v>
      </c>
      <c r="C57" s="8">
        <f>C42</f>
        <v>0.8</v>
      </c>
    </row>
    <row r="58" spans="2:9" s="14" customFormat="1" x14ac:dyDescent="0.25">
      <c r="B58" s="9" t="s">
        <v>11</v>
      </c>
      <c r="C58" s="8">
        <f>C39</f>
        <v>0</v>
      </c>
      <c r="D58" s="2"/>
      <c r="E58" s="2"/>
      <c r="F58" s="2"/>
      <c r="G58" s="2"/>
      <c r="H58" s="2"/>
      <c r="I58" s="2"/>
    </row>
    <row r="59" spans="2:9" s="14" customFormat="1" ht="16.5" thickBot="1" x14ac:dyDescent="0.3">
      <c r="B59" s="10" t="s">
        <v>12</v>
      </c>
      <c r="C59" s="11">
        <f>C43</f>
        <v>0.2</v>
      </c>
      <c r="D59" s="2"/>
      <c r="E59" s="2"/>
      <c r="F59" s="2"/>
      <c r="G59" s="2"/>
      <c r="H59" s="2"/>
      <c r="I59" s="2"/>
    </row>
    <row r="60" spans="2:9" x14ac:dyDescent="0.25">
      <c r="B60" s="14"/>
      <c r="C60" s="15"/>
    </row>
    <row r="61" spans="2:9" ht="16.5" thickBot="1" x14ac:dyDescent="0.3">
      <c r="B61" s="14"/>
      <c r="C61" s="15"/>
    </row>
    <row r="62" spans="2:9" x14ac:dyDescent="0.25">
      <c r="B62" s="52" t="s">
        <v>1</v>
      </c>
      <c r="C62" s="53" t="s">
        <v>15</v>
      </c>
    </row>
    <row r="63" spans="2:9" ht="16.5" thickBot="1" x14ac:dyDescent="0.3">
      <c r="B63" s="10"/>
      <c r="C63" s="54">
        <v>0.25</v>
      </c>
    </row>
    <row r="64" spans="2:9" x14ac:dyDescent="0.25">
      <c r="B64" s="12"/>
      <c r="C64" s="55"/>
    </row>
    <row r="65" spans="2:9" ht="16.5" thickBot="1" x14ac:dyDescent="0.3">
      <c r="B65" s="14"/>
      <c r="C65" s="15"/>
    </row>
    <row r="66" spans="2:9" ht="18.75" x14ac:dyDescent="0.35">
      <c r="B66" s="56" t="s">
        <v>119</v>
      </c>
      <c r="C66" s="57" t="s">
        <v>0</v>
      </c>
    </row>
    <row r="67" spans="2:9" x14ac:dyDescent="0.25">
      <c r="B67" s="5" t="s">
        <v>6</v>
      </c>
      <c r="C67" s="6">
        <f t="shared" ref="C67:C78" si="2">C48*$C$63</f>
        <v>0</v>
      </c>
    </row>
    <row r="68" spans="2:9" x14ac:dyDescent="0.25">
      <c r="B68" s="7" t="s">
        <v>7</v>
      </c>
      <c r="C68" s="8">
        <f t="shared" si="2"/>
        <v>0.05</v>
      </c>
    </row>
    <row r="69" spans="2:9" s="14" customFormat="1" x14ac:dyDescent="0.25">
      <c r="B69" s="7" t="s">
        <v>3</v>
      </c>
      <c r="C69" s="8">
        <f t="shared" si="2"/>
        <v>0.2</v>
      </c>
      <c r="D69" s="2"/>
      <c r="E69" s="2"/>
      <c r="F69" s="2"/>
      <c r="G69" s="2"/>
      <c r="H69" s="2"/>
      <c r="I69" s="2"/>
    </row>
    <row r="70" spans="2:9" s="14" customFormat="1" x14ac:dyDescent="0.25">
      <c r="B70" s="7" t="s">
        <v>8</v>
      </c>
      <c r="C70" s="8">
        <f t="shared" si="2"/>
        <v>0.2</v>
      </c>
      <c r="D70" s="2"/>
      <c r="E70" s="2"/>
      <c r="F70" s="2"/>
      <c r="G70" s="2"/>
      <c r="H70" s="2"/>
      <c r="I70" s="2"/>
    </row>
    <row r="71" spans="2:9" x14ac:dyDescent="0.25">
      <c r="B71" s="7" t="s">
        <v>63</v>
      </c>
      <c r="C71" s="8">
        <f t="shared" si="2"/>
        <v>0</v>
      </c>
    </row>
    <row r="72" spans="2:9" x14ac:dyDescent="0.25">
      <c r="B72" s="9" t="s">
        <v>9</v>
      </c>
      <c r="C72" s="8">
        <f t="shared" si="2"/>
        <v>0.2</v>
      </c>
    </row>
    <row r="73" spans="2:9" x14ac:dyDescent="0.25">
      <c r="B73" s="7" t="s">
        <v>2</v>
      </c>
      <c r="C73" s="8">
        <f t="shared" si="2"/>
        <v>0.2</v>
      </c>
    </row>
    <row r="74" spans="2:9" x14ac:dyDescent="0.25">
      <c r="B74" s="7" t="s">
        <v>14</v>
      </c>
      <c r="C74" s="8">
        <f t="shared" si="2"/>
        <v>0.2</v>
      </c>
    </row>
    <row r="75" spans="2:9" x14ac:dyDescent="0.25">
      <c r="B75" s="7" t="s">
        <v>97</v>
      </c>
      <c r="C75" s="8">
        <f t="shared" si="2"/>
        <v>0.2</v>
      </c>
    </row>
    <row r="76" spans="2:9" x14ac:dyDescent="0.25">
      <c r="B76" s="7" t="s">
        <v>10</v>
      </c>
      <c r="C76" s="8">
        <f t="shared" si="2"/>
        <v>0.2</v>
      </c>
    </row>
    <row r="77" spans="2:9" x14ac:dyDescent="0.25">
      <c r="B77" s="7" t="s">
        <v>11</v>
      </c>
      <c r="C77" s="8">
        <f t="shared" si="2"/>
        <v>0</v>
      </c>
    </row>
    <row r="78" spans="2:9" ht="16.5" thickBot="1" x14ac:dyDescent="0.3">
      <c r="B78" s="10" t="s">
        <v>12</v>
      </c>
      <c r="C78" s="11">
        <f t="shared" si="2"/>
        <v>0.05</v>
      </c>
      <c r="D78" s="58"/>
      <c r="E78" s="58"/>
      <c r="F78" s="58"/>
      <c r="G78" s="58"/>
    </row>
    <row r="79" spans="2:9" x14ac:dyDescent="0.25">
      <c r="B79" s="12"/>
      <c r="C79" s="55"/>
      <c r="D79" s="58"/>
      <c r="E79" s="58"/>
      <c r="F79" s="58"/>
      <c r="G79" s="58"/>
    </row>
    <row r="80" spans="2:9" ht="16.5" thickBot="1" x14ac:dyDescent="0.3">
      <c r="B80" s="59"/>
      <c r="C80" s="60"/>
      <c r="F80" s="61"/>
      <c r="G80" s="61"/>
    </row>
    <row r="81" spans="2:9" ht="18.75" x14ac:dyDescent="0.35">
      <c r="B81" s="52" t="s">
        <v>120</v>
      </c>
      <c r="C81" s="53" t="s">
        <v>21</v>
      </c>
    </row>
    <row r="82" spans="2:9" ht="16.5" thickBot="1" x14ac:dyDescent="0.3">
      <c r="B82" s="10"/>
      <c r="C82" s="54">
        <v>0.35</v>
      </c>
    </row>
    <row r="83" spans="2:9" x14ac:dyDescent="0.25">
      <c r="B83" s="14"/>
      <c r="C83" s="15"/>
    </row>
    <row r="84" spans="2:9" s="19" customFormat="1" x14ac:dyDescent="0.25">
      <c r="B84" s="62" t="s">
        <v>76</v>
      </c>
      <c r="C84" s="17" t="s">
        <v>77</v>
      </c>
      <c r="D84" s="17">
        <v>2007</v>
      </c>
      <c r="E84" s="17">
        <v>2008</v>
      </c>
      <c r="F84" s="17">
        <v>2009</v>
      </c>
      <c r="G84" s="17">
        <v>2010</v>
      </c>
      <c r="H84" s="17">
        <v>2011</v>
      </c>
      <c r="I84" s="18">
        <v>2012</v>
      </c>
    </row>
    <row r="85" spans="2:9" s="19" customFormat="1" x14ac:dyDescent="0.25">
      <c r="B85" s="63" t="s">
        <v>18</v>
      </c>
      <c r="C85" s="27"/>
      <c r="D85" s="182">
        <f t="shared" ref="D85:I87" si="3">((D31-$C$82)*$C$67)/10^9</f>
        <v>0</v>
      </c>
      <c r="E85" s="182">
        <f t="shared" si="3"/>
        <v>0</v>
      </c>
      <c r="F85" s="182">
        <f t="shared" si="3"/>
        <v>0</v>
      </c>
      <c r="G85" s="182">
        <f t="shared" si="3"/>
        <v>0</v>
      </c>
      <c r="H85" s="182">
        <f t="shared" si="3"/>
        <v>0</v>
      </c>
      <c r="I85" s="183">
        <f t="shared" si="3"/>
        <v>0</v>
      </c>
    </row>
    <row r="86" spans="2:9" s="19" customFormat="1" x14ac:dyDescent="0.25">
      <c r="B86" s="63" t="s">
        <v>19</v>
      </c>
      <c r="C86" s="27"/>
      <c r="D86" s="182">
        <f t="shared" si="3"/>
        <v>0</v>
      </c>
      <c r="E86" s="182">
        <f t="shared" si="3"/>
        <v>0</v>
      </c>
      <c r="F86" s="182">
        <f t="shared" si="3"/>
        <v>0</v>
      </c>
      <c r="G86" s="182">
        <f t="shared" si="3"/>
        <v>0</v>
      </c>
      <c r="H86" s="182">
        <f t="shared" si="3"/>
        <v>0</v>
      </c>
      <c r="I86" s="183">
        <f t="shared" si="3"/>
        <v>0</v>
      </c>
    </row>
    <row r="87" spans="2:9" s="19" customFormat="1" x14ac:dyDescent="0.25">
      <c r="B87" s="63" t="s">
        <v>20</v>
      </c>
      <c r="C87" s="27"/>
      <c r="D87" s="182">
        <f t="shared" si="3"/>
        <v>0</v>
      </c>
      <c r="E87" s="182">
        <f t="shared" si="3"/>
        <v>0</v>
      </c>
      <c r="F87" s="182">
        <f t="shared" si="3"/>
        <v>0</v>
      </c>
      <c r="G87" s="182">
        <f t="shared" si="3"/>
        <v>0</v>
      </c>
      <c r="H87" s="182">
        <f t="shared" si="3"/>
        <v>0</v>
      </c>
      <c r="I87" s="183">
        <f t="shared" si="3"/>
        <v>0</v>
      </c>
    </row>
    <row r="88" spans="2:9" s="64" customFormat="1" x14ac:dyDescent="0.25">
      <c r="B88" s="38" t="s">
        <v>26</v>
      </c>
      <c r="C88" s="39" t="s">
        <v>13</v>
      </c>
      <c r="D88" s="184">
        <f t="shared" ref="D88:I88" si="4">SUM(D85:D87)</f>
        <v>0</v>
      </c>
      <c r="E88" s="184">
        <f>SUM(E85:E87)</f>
        <v>0</v>
      </c>
      <c r="F88" s="184">
        <f t="shared" si="4"/>
        <v>0</v>
      </c>
      <c r="G88" s="184">
        <f t="shared" si="4"/>
        <v>0</v>
      </c>
      <c r="H88" s="184">
        <f t="shared" si="4"/>
        <v>0</v>
      </c>
      <c r="I88" s="185">
        <f t="shared" si="4"/>
        <v>0</v>
      </c>
    </row>
    <row r="89" spans="2:9" s="64" customFormat="1" x14ac:dyDescent="0.25">
      <c r="B89" s="42"/>
      <c r="C89" s="42"/>
      <c r="D89" s="65"/>
      <c r="E89" s="65"/>
      <c r="F89" s="65"/>
      <c r="G89" s="65"/>
      <c r="H89" s="65"/>
      <c r="I89" s="65"/>
    </row>
    <row r="90" spans="2:9" x14ac:dyDescent="0.25">
      <c r="B90" s="14"/>
      <c r="C90" s="15"/>
    </row>
    <row r="91" spans="2:9" s="19" customFormat="1" x14ac:dyDescent="0.25">
      <c r="B91" s="16" t="s">
        <v>79</v>
      </c>
      <c r="C91" s="17" t="s">
        <v>80</v>
      </c>
      <c r="D91" s="17">
        <v>2007</v>
      </c>
      <c r="E91" s="17">
        <v>2008</v>
      </c>
      <c r="F91" s="17">
        <v>2009</v>
      </c>
      <c r="G91" s="17">
        <v>2010</v>
      </c>
      <c r="H91" s="17">
        <v>2011</v>
      </c>
      <c r="I91" s="18">
        <v>2012</v>
      </c>
    </row>
    <row r="92" spans="2:9" s="64" customFormat="1" x14ac:dyDescent="0.25">
      <c r="B92" s="22" t="s">
        <v>13</v>
      </c>
      <c r="C92" s="23" t="s">
        <v>13</v>
      </c>
      <c r="D92" s="66">
        <v>0</v>
      </c>
      <c r="E92" s="66">
        <v>0</v>
      </c>
      <c r="F92" s="66">
        <v>0</v>
      </c>
      <c r="G92" s="66">
        <v>0</v>
      </c>
      <c r="H92" s="66">
        <v>0</v>
      </c>
      <c r="I92" s="67">
        <v>0</v>
      </c>
    </row>
    <row r="93" spans="2:9" x14ac:dyDescent="0.25">
      <c r="B93" s="68"/>
      <c r="C93" s="69"/>
      <c r="D93" s="33"/>
      <c r="E93" s="33"/>
      <c r="F93" s="33"/>
      <c r="G93" s="33"/>
      <c r="H93" s="33"/>
      <c r="I93" s="33"/>
    </row>
    <row r="94" spans="2:9" x14ac:dyDescent="0.25">
      <c r="B94" s="33"/>
      <c r="C94" s="33"/>
      <c r="D94" s="33"/>
      <c r="E94" s="33"/>
      <c r="F94" s="33"/>
      <c r="G94" s="33"/>
      <c r="H94" s="33"/>
      <c r="I94" s="33"/>
    </row>
    <row r="95" spans="2:9" s="19" customFormat="1" x14ac:dyDescent="0.25">
      <c r="B95" s="16" t="s">
        <v>75</v>
      </c>
      <c r="C95" s="17" t="s">
        <v>77</v>
      </c>
      <c r="D95" s="17">
        <v>2007</v>
      </c>
      <c r="E95" s="17">
        <v>2008</v>
      </c>
      <c r="F95" s="17">
        <v>2009</v>
      </c>
      <c r="G95" s="17">
        <v>2010</v>
      </c>
      <c r="H95" s="17">
        <v>2011</v>
      </c>
      <c r="I95" s="18">
        <v>2012</v>
      </c>
    </row>
    <row r="96" spans="2:9" s="19" customFormat="1" x14ac:dyDescent="0.25">
      <c r="B96" s="20" t="s">
        <v>18</v>
      </c>
      <c r="C96" s="70"/>
      <c r="D96" s="186">
        <f>D85*(1-$D$92)</f>
        <v>0</v>
      </c>
      <c r="E96" s="186">
        <f>E85*(1-$E$92)</f>
        <v>0</v>
      </c>
      <c r="F96" s="186">
        <f>F85*(1-$F$92)</f>
        <v>0</v>
      </c>
      <c r="G96" s="186">
        <f>G85*(1-$G$92)</f>
        <v>0</v>
      </c>
      <c r="H96" s="186">
        <f>H85*(1-$H$92)</f>
        <v>0</v>
      </c>
      <c r="I96" s="187">
        <f>I85*(1-$I$92)</f>
        <v>0</v>
      </c>
    </row>
    <row r="97" spans="2:9" s="19" customFormat="1" x14ac:dyDescent="0.25">
      <c r="B97" s="20" t="s">
        <v>19</v>
      </c>
      <c r="C97" s="70"/>
      <c r="D97" s="186">
        <f>D86*(1-$D$92)</f>
        <v>0</v>
      </c>
      <c r="E97" s="186">
        <f>E86*(1-$E$92)</f>
        <v>0</v>
      </c>
      <c r="F97" s="186">
        <f t="shared" ref="F97:F98" si="5">F86*(1-$F$92)</f>
        <v>0</v>
      </c>
      <c r="G97" s="186">
        <f>G86*(1-$G$92)</f>
        <v>0</v>
      </c>
      <c r="H97" s="186">
        <f>H86*(1-$H$92)</f>
        <v>0</v>
      </c>
      <c r="I97" s="187">
        <f>I86*(1-$I$92)</f>
        <v>0</v>
      </c>
    </row>
    <row r="98" spans="2:9" s="19" customFormat="1" x14ac:dyDescent="0.25">
      <c r="B98" s="20" t="s">
        <v>20</v>
      </c>
      <c r="C98" s="70"/>
      <c r="D98" s="186">
        <f>D87*(1-$D$92)</f>
        <v>0</v>
      </c>
      <c r="E98" s="186">
        <f>E87*(1-$E$92)</f>
        <v>0</v>
      </c>
      <c r="F98" s="186">
        <f t="shared" si="5"/>
        <v>0</v>
      </c>
      <c r="G98" s="186">
        <f>G87*(1-$G$92)</f>
        <v>0</v>
      </c>
      <c r="H98" s="186">
        <f>H87*(1-$H$92)</f>
        <v>0</v>
      </c>
      <c r="I98" s="187">
        <f>I87*(1-$I$92)</f>
        <v>0</v>
      </c>
    </row>
    <row r="99" spans="2:9" s="64" customFormat="1" x14ac:dyDescent="0.25">
      <c r="B99" s="22" t="s">
        <v>26</v>
      </c>
      <c r="C99" s="23" t="s">
        <v>13</v>
      </c>
      <c r="D99" s="152">
        <f t="shared" ref="D99:I99" si="6">SUM(D96:D98)</f>
        <v>0</v>
      </c>
      <c r="E99" s="152">
        <f t="shared" si="6"/>
        <v>0</v>
      </c>
      <c r="F99" s="152">
        <f t="shared" si="6"/>
        <v>0</v>
      </c>
      <c r="G99" s="152">
        <f t="shared" si="6"/>
        <v>0</v>
      </c>
      <c r="H99" s="152">
        <f t="shared" si="6"/>
        <v>0</v>
      </c>
      <c r="I99" s="153">
        <f t="shared" si="6"/>
        <v>0</v>
      </c>
    </row>
    <row r="100" spans="2:9" x14ac:dyDescent="0.25">
      <c r="B100" s="33"/>
      <c r="C100" s="33"/>
      <c r="D100" s="33"/>
      <c r="E100" s="33"/>
      <c r="F100" s="33"/>
      <c r="G100" s="33"/>
      <c r="H100" s="33"/>
      <c r="I100" s="33"/>
    </row>
    <row r="101" spans="2:9" x14ac:dyDescent="0.25">
      <c r="B101" s="33"/>
      <c r="C101" s="33"/>
      <c r="D101" s="33"/>
      <c r="E101" s="33"/>
      <c r="F101" s="33"/>
      <c r="G101" s="33"/>
      <c r="H101" s="33"/>
      <c r="I101" s="33"/>
    </row>
    <row r="102" spans="2:9" s="19" customFormat="1" x14ac:dyDescent="0.25">
      <c r="B102" s="16" t="s">
        <v>93</v>
      </c>
      <c r="C102" s="17" t="s">
        <v>77</v>
      </c>
      <c r="D102" s="17">
        <v>2007</v>
      </c>
      <c r="E102" s="17">
        <v>2008</v>
      </c>
      <c r="F102" s="17">
        <v>2009</v>
      </c>
      <c r="G102" s="17">
        <v>2010</v>
      </c>
      <c r="H102" s="17">
        <v>2011</v>
      </c>
      <c r="I102" s="18">
        <v>2012</v>
      </c>
    </row>
    <row r="103" spans="2:9" s="71" customFormat="1" x14ac:dyDescent="0.25">
      <c r="B103" s="20" t="s">
        <v>18</v>
      </c>
      <c r="C103" s="27"/>
      <c r="D103" s="182">
        <f>D96*21</f>
        <v>0</v>
      </c>
      <c r="E103" s="182">
        <f t="shared" ref="D103:I105" si="7">E96*21</f>
        <v>0</v>
      </c>
      <c r="F103" s="182">
        <f t="shared" si="7"/>
        <v>0</v>
      </c>
      <c r="G103" s="182">
        <f t="shared" si="7"/>
        <v>0</v>
      </c>
      <c r="H103" s="182">
        <f t="shared" si="7"/>
        <v>0</v>
      </c>
      <c r="I103" s="183">
        <f t="shared" si="7"/>
        <v>0</v>
      </c>
    </row>
    <row r="104" spans="2:9" s="71" customFormat="1" x14ac:dyDescent="0.25">
      <c r="B104" s="20" t="s">
        <v>19</v>
      </c>
      <c r="C104" s="27"/>
      <c r="D104" s="182">
        <f t="shared" si="7"/>
        <v>0</v>
      </c>
      <c r="E104" s="182">
        <f t="shared" si="7"/>
        <v>0</v>
      </c>
      <c r="F104" s="182">
        <f>F97*21</f>
        <v>0</v>
      </c>
      <c r="G104" s="182">
        <f t="shared" si="7"/>
        <v>0</v>
      </c>
      <c r="H104" s="182">
        <f t="shared" si="7"/>
        <v>0</v>
      </c>
      <c r="I104" s="183">
        <f t="shared" si="7"/>
        <v>0</v>
      </c>
    </row>
    <row r="105" spans="2:9" s="71" customFormat="1" x14ac:dyDescent="0.25">
      <c r="B105" s="20" t="s">
        <v>20</v>
      </c>
      <c r="C105" s="27"/>
      <c r="D105" s="182">
        <f t="shared" si="7"/>
        <v>0</v>
      </c>
      <c r="E105" s="182">
        <f t="shared" si="7"/>
        <v>0</v>
      </c>
      <c r="F105" s="182">
        <f t="shared" si="7"/>
        <v>0</v>
      </c>
      <c r="G105" s="182">
        <f t="shared" si="7"/>
        <v>0</v>
      </c>
      <c r="H105" s="182">
        <f t="shared" si="7"/>
        <v>0</v>
      </c>
      <c r="I105" s="183">
        <f>I98*21</f>
        <v>0</v>
      </c>
    </row>
    <row r="106" spans="2:9" s="64" customFormat="1" x14ac:dyDescent="0.25">
      <c r="B106" s="22" t="s">
        <v>26</v>
      </c>
      <c r="C106" s="23" t="s">
        <v>13</v>
      </c>
      <c r="D106" s="152">
        <f>SUM(D103:D105)</f>
        <v>0</v>
      </c>
      <c r="E106" s="152">
        <f t="shared" ref="E106:I106" si="8">SUM(E103:E105)</f>
        <v>0</v>
      </c>
      <c r="F106" s="152">
        <f t="shared" si="8"/>
        <v>0</v>
      </c>
      <c r="G106" s="152">
        <f t="shared" si="8"/>
        <v>0</v>
      </c>
      <c r="H106" s="152">
        <f t="shared" si="8"/>
        <v>0</v>
      </c>
      <c r="I106" s="153">
        <f t="shared" si="8"/>
        <v>0</v>
      </c>
    </row>
  </sheetData>
  <mergeCells count="1">
    <mergeCell ref="B47:C47"/>
  </mergeCells>
  <pageMargins left="0.511811024" right="0.511811024" top="0.78740157499999996" bottom="0.78740157499999996" header="0.31496062000000002" footer="0.31496062000000002"/>
  <pageSetup paperSize="9" orientation="portrait" horizontalDpi="4294967293" verticalDpi="4294967293"/>
  <ignoredErrors>
    <ignoredError sqref="D23:E23 F23:I23" formulaRange="1"/>
  </ignoredErrors>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02"/>
  <sheetViews>
    <sheetView topLeftCell="A96" workbookViewId="0">
      <selection activeCell="D100" sqref="D100:I102"/>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3.8554687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5" t="s">
        <v>7</v>
      </c>
      <c r="C6" s="6">
        <v>3</v>
      </c>
    </row>
    <row r="7" spans="2:3" x14ac:dyDescent="0.25">
      <c r="B7" s="7" t="s">
        <v>3</v>
      </c>
      <c r="C7" s="8">
        <v>2.5</v>
      </c>
    </row>
    <row r="8" spans="2:3" x14ac:dyDescent="0.25">
      <c r="B8" s="7" t="s">
        <v>8</v>
      </c>
      <c r="C8" s="8">
        <v>9</v>
      </c>
    </row>
    <row r="9" spans="2:3" x14ac:dyDescent="0.25">
      <c r="B9" s="7"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2"/>
      <c r="C17" s="13"/>
    </row>
    <row r="18" spans="2:9" x14ac:dyDescent="0.25">
      <c r="B18" s="14"/>
      <c r="C18" s="15"/>
    </row>
    <row r="19" spans="2:9" s="19" customFormat="1" ht="18.75" x14ac:dyDescent="0.25">
      <c r="B19" s="16" t="s">
        <v>115</v>
      </c>
      <c r="C19" s="17" t="s">
        <v>17</v>
      </c>
      <c r="D19" s="17">
        <v>2007</v>
      </c>
      <c r="E19" s="17">
        <v>2008</v>
      </c>
      <c r="F19" s="17">
        <v>2009</v>
      </c>
      <c r="G19" s="17">
        <v>2010</v>
      </c>
      <c r="H19" s="17">
        <v>2011</v>
      </c>
      <c r="I19" s="18">
        <v>2012</v>
      </c>
    </row>
    <row r="20" spans="2:9" s="19" customFormat="1" x14ac:dyDescent="0.25">
      <c r="B20" s="20" t="s">
        <v>22</v>
      </c>
      <c r="C20" s="21"/>
      <c r="D20" s="72">
        <v>11058325</v>
      </c>
      <c r="E20" s="72">
        <v>10900850</v>
      </c>
      <c r="F20" s="72">
        <v>11668050</v>
      </c>
      <c r="G20" s="72">
        <v>12114950</v>
      </c>
      <c r="H20" s="72">
        <v>12260875</v>
      </c>
      <c r="I20" s="73">
        <v>12250050</v>
      </c>
    </row>
    <row r="21" spans="2:9" s="19" customFormat="1" x14ac:dyDescent="0.25">
      <c r="B21" s="20" t="s">
        <v>23</v>
      </c>
      <c r="C21" s="21"/>
      <c r="D21" s="72">
        <v>3895725</v>
      </c>
      <c r="E21" s="72">
        <v>3491550</v>
      </c>
      <c r="F21" s="72">
        <v>4135050</v>
      </c>
      <c r="G21" s="72">
        <v>4371975</v>
      </c>
      <c r="H21" s="72">
        <v>4365575</v>
      </c>
      <c r="I21" s="73">
        <v>3960425</v>
      </c>
    </row>
    <row r="22" spans="2:9" s="19" customFormat="1" x14ac:dyDescent="0.25">
      <c r="B22" s="22" t="s">
        <v>25</v>
      </c>
      <c r="C22" s="23" t="s">
        <v>13</v>
      </c>
      <c r="D22" s="24">
        <f t="shared" ref="D22:I22" si="0">SUM(D20:D21)</f>
        <v>14954050</v>
      </c>
      <c r="E22" s="24">
        <f t="shared" si="0"/>
        <v>14392400</v>
      </c>
      <c r="F22" s="24">
        <f t="shared" si="0"/>
        <v>15803100</v>
      </c>
      <c r="G22" s="24">
        <f t="shared" si="0"/>
        <v>16486925</v>
      </c>
      <c r="H22" s="24">
        <f t="shared" si="0"/>
        <v>16626450</v>
      </c>
      <c r="I22" s="25">
        <f t="shared" si="0"/>
        <v>16210475</v>
      </c>
    </row>
    <row r="23" spans="2:9" s="19" customFormat="1" x14ac:dyDescent="0.25">
      <c r="B23" s="26"/>
      <c r="C23" s="27"/>
      <c r="D23" s="28"/>
      <c r="E23" s="28"/>
      <c r="F23" s="28"/>
      <c r="G23" s="28"/>
      <c r="H23" s="28"/>
      <c r="I23" s="28"/>
    </row>
    <row r="24" spans="2:9" s="19" customFormat="1" x14ac:dyDescent="0.25">
      <c r="B24" s="29"/>
      <c r="C24" s="29"/>
      <c r="D24" s="30"/>
      <c r="E24" s="30"/>
      <c r="F24" s="30"/>
      <c r="G24" s="30"/>
      <c r="H24" s="30"/>
      <c r="I24" s="30"/>
    </row>
    <row r="25" spans="2:9" s="19" customFormat="1" ht="18.75" x14ac:dyDescent="0.25">
      <c r="B25" s="16" t="s">
        <v>116</v>
      </c>
      <c r="C25" s="17" t="s">
        <v>117</v>
      </c>
      <c r="D25" s="17">
        <v>2007</v>
      </c>
      <c r="E25" s="17">
        <v>2008</v>
      </c>
      <c r="F25" s="17">
        <v>2009</v>
      </c>
      <c r="G25" s="17">
        <v>2010</v>
      </c>
      <c r="H25" s="17">
        <v>2011</v>
      </c>
      <c r="I25" s="18">
        <v>2012</v>
      </c>
    </row>
    <row r="26" spans="2:9" s="19" customFormat="1" x14ac:dyDescent="0.25">
      <c r="B26" s="22" t="s">
        <v>13</v>
      </c>
      <c r="C26" s="23" t="s">
        <v>13</v>
      </c>
      <c r="D26" s="31">
        <v>8</v>
      </c>
      <c r="E26" s="31">
        <v>8</v>
      </c>
      <c r="F26" s="31">
        <v>8</v>
      </c>
      <c r="G26" s="31">
        <v>8</v>
      </c>
      <c r="H26" s="31">
        <v>8</v>
      </c>
      <c r="I26" s="31">
        <v>8</v>
      </c>
    </row>
    <row r="27" spans="2:9" s="19" customFormat="1" x14ac:dyDescent="0.25">
      <c r="B27" s="26"/>
      <c r="C27" s="27"/>
      <c r="D27" s="32"/>
      <c r="E27" s="32"/>
      <c r="F27" s="32"/>
      <c r="G27" s="32"/>
      <c r="H27" s="32"/>
      <c r="I27" s="32"/>
    </row>
    <row r="28" spans="2:9" x14ac:dyDescent="0.25">
      <c r="B28" s="33"/>
      <c r="C28" s="33"/>
      <c r="D28" s="33"/>
      <c r="E28" s="33"/>
      <c r="F28" s="33"/>
      <c r="G28" s="33"/>
      <c r="H28" s="33"/>
      <c r="I28" s="33"/>
    </row>
    <row r="29" spans="2:9" s="19" customFormat="1" ht="18.75" x14ac:dyDescent="0.25">
      <c r="B29" s="16" t="s">
        <v>118</v>
      </c>
      <c r="C29" s="17" t="s">
        <v>16</v>
      </c>
      <c r="D29" s="17">
        <v>2007</v>
      </c>
      <c r="E29" s="17">
        <v>2008</v>
      </c>
      <c r="F29" s="17">
        <v>2009</v>
      </c>
      <c r="G29" s="17">
        <v>2010</v>
      </c>
      <c r="H29" s="17">
        <v>2011</v>
      </c>
      <c r="I29" s="18">
        <v>2012</v>
      </c>
    </row>
    <row r="30" spans="2:9" s="19" customFormat="1" x14ac:dyDescent="0.25">
      <c r="B30" s="20" t="s">
        <v>22</v>
      </c>
      <c r="C30" s="34"/>
      <c r="D30" s="35">
        <f>D20*$D$26*$C$6</f>
        <v>265399800</v>
      </c>
      <c r="E30" s="35">
        <f>E20*$E$26*$C$6</f>
        <v>261620400</v>
      </c>
      <c r="F30" s="35">
        <f>F20*$F$26*$C$6</f>
        <v>280033200</v>
      </c>
      <c r="G30" s="35">
        <f>G20*$G$26*$C$6</f>
        <v>290758800</v>
      </c>
      <c r="H30" s="35">
        <f>H20*$H$26*$C$6</f>
        <v>294261000</v>
      </c>
      <c r="I30" s="36">
        <f>I20*$I$26*$C$6</f>
        <v>294001200</v>
      </c>
    </row>
    <row r="31" spans="2:9" s="19" customFormat="1" x14ac:dyDescent="0.25">
      <c r="B31" s="20" t="s">
        <v>23</v>
      </c>
      <c r="C31" s="37"/>
      <c r="D31" s="35">
        <f>D21*$D$26*$C$6</f>
        <v>93497400</v>
      </c>
      <c r="E31" s="35">
        <f>E21*$E$26*$C$6</f>
        <v>83797200</v>
      </c>
      <c r="F31" s="35">
        <f>F21*$F$26*$C$6</f>
        <v>99241200</v>
      </c>
      <c r="G31" s="35">
        <f>G21*$G$26*$C$6</f>
        <v>104927400</v>
      </c>
      <c r="H31" s="35">
        <f>H21*$H$26*$C$6</f>
        <v>104773800</v>
      </c>
      <c r="I31" s="36">
        <f>I21*$I$26*$C$6</f>
        <v>95050200</v>
      </c>
    </row>
    <row r="32" spans="2:9" x14ac:dyDescent="0.25">
      <c r="B32" s="38" t="s">
        <v>25</v>
      </c>
      <c r="C32" s="39" t="s">
        <v>13</v>
      </c>
      <c r="D32" s="40">
        <f t="shared" ref="D32:I32" si="1">SUM(D30:D31)</f>
        <v>358897200</v>
      </c>
      <c r="E32" s="40">
        <f t="shared" si="1"/>
        <v>345417600</v>
      </c>
      <c r="F32" s="40">
        <f t="shared" si="1"/>
        <v>379274400</v>
      </c>
      <c r="G32" s="40">
        <f t="shared" si="1"/>
        <v>395686200</v>
      </c>
      <c r="H32" s="40">
        <f t="shared" si="1"/>
        <v>399034800</v>
      </c>
      <c r="I32" s="41">
        <f t="shared" si="1"/>
        <v>389051400</v>
      </c>
    </row>
    <row r="33" spans="2:9" x14ac:dyDescent="0.25">
      <c r="B33" s="42"/>
      <c r="C33" s="42"/>
      <c r="D33" s="43"/>
      <c r="E33" s="43"/>
      <c r="F33" s="43"/>
      <c r="G33" s="43"/>
      <c r="H33" s="43"/>
      <c r="I33" s="43"/>
    </row>
    <row r="34" spans="2:9" x14ac:dyDescent="0.25">
      <c r="B34" s="15"/>
      <c r="C34" s="15"/>
      <c r="D34" s="51"/>
      <c r="E34" s="51"/>
      <c r="F34" s="51"/>
      <c r="G34" s="51"/>
      <c r="H34" s="51"/>
      <c r="I34" s="51"/>
    </row>
    <row r="35" spans="2:9" ht="31.5" x14ac:dyDescent="0.25">
      <c r="B35" s="44" t="s">
        <v>101</v>
      </c>
      <c r="C35" s="45" t="s">
        <v>102</v>
      </c>
      <c r="D35" s="26"/>
      <c r="E35" s="26"/>
      <c r="F35" s="46"/>
      <c r="G35" s="46"/>
      <c r="H35" s="46"/>
      <c r="I35" s="46"/>
    </row>
    <row r="36" spans="2:9" x14ac:dyDescent="0.25">
      <c r="B36" s="47" t="s">
        <v>103</v>
      </c>
      <c r="C36" s="48">
        <v>0.1</v>
      </c>
      <c r="D36" s="46"/>
      <c r="E36" s="46"/>
      <c r="F36" s="43"/>
      <c r="G36" s="43"/>
      <c r="H36" s="43"/>
      <c r="I36" s="43"/>
    </row>
    <row r="37" spans="2:9" x14ac:dyDescent="0.25">
      <c r="B37" s="47" t="s">
        <v>104</v>
      </c>
      <c r="C37" s="48">
        <v>0</v>
      </c>
      <c r="D37" s="12"/>
      <c r="E37" s="46"/>
      <c r="F37" s="43"/>
      <c r="G37" s="43"/>
      <c r="H37" s="43"/>
      <c r="I37" s="43"/>
    </row>
    <row r="38" spans="2:9" x14ac:dyDescent="0.25">
      <c r="B38" s="47" t="s">
        <v>105</v>
      </c>
      <c r="C38" s="48">
        <v>0.3</v>
      </c>
      <c r="D38" s="12"/>
      <c r="E38" s="46"/>
      <c r="F38" s="43"/>
      <c r="G38" s="43"/>
      <c r="H38" s="43"/>
      <c r="I38" s="43"/>
    </row>
    <row r="39" spans="2:9" x14ac:dyDescent="0.25">
      <c r="B39" s="47" t="s">
        <v>106</v>
      </c>
      <c r="C39" s="48">
        <v>0.8</v>
      </c>
      <c r="D39" s="12"/>
      <c r="E39" s="46"/>
      <c r="F39" s="43"/>
      <c r="G39" s="43"/>
      <c r="H39" s="43"/>
      <c r="I39" s="43"/>
    </row>
    <row r="40" spans="2:9" x14ac:dyDescent="0.25">
      <c r="B40" s="47" t="s">
        <v>107</v>
      </c>
      <c r="C40" s="48">
        <v>0.8</v>
      </c>
      <c r="D40" s="12"/>
      <c r="E40" s="46"/>
      <c r="F40" s="43"/>
      <c r="G40" s="43"/>
      <c r="H40" s="43"/>
      <c r="I40" s="43"/>
    </row>
    <row r="41" spans="2:9" x14ac:dyDescent="0.25">
      <c r="B41" s="47" t="s">
        <v>108</v>
      </c>
      <c r="C41" s="48">
        <v>0.2</v>
      </c>
      <c r="D41" s="12"/>
      <c r="E41" s="46"/>
      <c r="F41" s="43"/>
      <c r="G41" s="43"/>
      <c r="H41" s="43"/>
      <c r="I41" s="43"/>
    </row>
    <row r="42" spans="2:9" x14ac:dyDescent="0.25">
      <c r="B42" s="49" t="s">
        <v>109</v>
      </c>
      <c r="C42" s="50">
        <v>0.8</v>
      </c>
      <c r="D42" s="12"/>
      <c r="E42" s="46"/>
      <c r="F42" s="43"/>
      <c r="G42" s="43"/>
      <c r="H42" s="43"/>
      <c r="I42" s="43"/>
    </row>
    <row r="43" spans="2:9" x14ac:dyDescent="0.25">
      <c r="B43" s="15"/>
      <c r="C43" s="15"/>
      <c r="D43" s="51"/>
      <c r="E43" s="51"/>
      <c r="F43" s="51"/>
      <c r="G43" s="51"/>
      <c r="H43" s="51"/>
      <c r="I43" s="51"/>
    </row>
    <row r="44" spans="2:9" ht="16.5" thickBot="1" x14ac:dyDescent="0.3">
      <c r="B44" s="15"/>
      <c r="C44" s="15"/>
      <c r="D44" s="51"/>
      <c r="E44" s="51"/>
      <c r="F44" s="51"/>
      <c r="G44" s="51"/>
      <c r="H44" s="51"/>
      <c r="I44" s="51"/>
    </row>
    <row r="45" spans="2:9" x14ac:dyDescent="0.25">
      <c r="B45" s="204" t="s">
        <v>110</v>
      </c>
      <c r="C45" s="205"/>
    </row>
    <row r="46" spans="2:9" x14ac:dyDescent="0.25">
      <c r="B46" s="9" t="s">
        <v>6</v>
      </c>
      <c r="C46" s="8">
        <f>C37</f>
        <v>0</v>
      </c>
    </row>
    <row r="47" spans="2:9" x14ac:dyDescent="0.25">
      <c r="B47" s="5" t="s">
        <v>7</v>
      </c>
      <c r="C47" s="6">
        <f>C41</f>
        <v>0.2</v>
      </c>
    </row>
    <row r="48" spans="2:9" x14ac:dyDescent="0.25">
      <c r="B48" s="7" t="s">
        <v>3</v>
      </c>
      <c r="C48" s="8">
        <f>C40</f>
        <v>0.8</v>
      </c>
    </row>
    <row r="49" spans="2:9" x14ac:dyDescent="0.25">
      <c r="B49" s="7" t="s">
        <v>8</v>
      </c>
      <c r="C49" s="8">
        <f>C40</f>
        <v>0.8</v>
      </c>
    </row>
    <row r="50" spans="2:9" x14ac:dyDescent="0.25">
      <c r="B50" s="7" t="s">
        <v>63</v>
      </c>
      <c r="C50" s="8">
        <f>C37</f>
        <v>0</v>
      </c>
    </row>
    <row r="51" spans="2:9" x14ac:dyDescent="0.25">
      <c r="B51" s="9" t="s">
        <v>9</v>
      </c>
      <c r="C51" s="8">
        <f>C40</f>
        <v>0.8</v>
      </c>
    </row>
    <row r="52" spans="2:9" x14ac:dyDescent="0.25">
      <c r="B52" s="7" t="s">
        <v>2</v>
      </c>
      <c r="C52" s="8">
        <f>C40</f>
        <v>0.8</v>
      </c>
    </row>
    <row r="53" spans="2:9" x14ac:dyDescent="0.25">
      <c r="B53" s="7" t="s">
        <v>14</v>
      </c>
      <c r="C53" s="8">
        <f>C40</f>
        <v>0.8</v>
      </c>
    </row>
    <row r="54" spans="2:9" x14ac:dyDescent="0.25">
      <c r="B54" s="7" t="s">
        <v>97</v>
      </c>
      <c r="C54" s="8">
        <f>C40</f>
        <v>0.8</v>
      </c>
    </row>
    <row r="55" spans="2:9" x14ac:dyDescent="0.25">
      <c r="B55" s="7" t="s">
        <v>10</v>
      </c>
      <c r="C55" s="8">
        <f>C40</f>
        <v>0.8</v>
      </c>
    </row>
    <row r="56" spans="2:9" s="14" customFormat="1" x14ac:dyDescent="0.25">
      <c r="B56" s="7" t="s">
        <v>11</v>
      </c>
      <c r="C56" s="8">
        <f>C37</f>
        <v>0</v>
      </c>
      <c r="D56" s="2"/>
      <c r="E56" s="2"/>
      <c r="F56" s="2"/>
      <c r="G56" s="2"/>
      <c r="H56" s="2"/>
      <c r="I56" s="2"/>
    </row>
    <row r="57" spans="2:9" s="14" customFormat="1" ht="16.5" thickBot="1" x14ac:dyDescent="0.3">
      <c r="B57" s="10" t="s">
        <v>12</v>
      </c>
      <c r="C57" s="11">
        <f>C41</f>
        <v>0.2</v>
      </c>
      <c r="D57" s="2"/>
      <c r="E57" s="2"/>
      <c r="F57" s="2"/>
      <c r="G57" s="2"/>
      <c r="H57" s="2"/>
      <c r="I57" s="2"/>
    </row>
    <row r="58" spans="2:9" x14ac:dyDescent="0.25">
      <c r="B58" s="14"/>
      <c r="C58" s="15"/>
    </row>
    <row r="59" spans="2:9" ht="16.5" thickBot="1" x14ac:dyDescent="0.3">
      <c r="B59" s="14"/>
      <c r="C59" s="15"/>
    </row>
    <row r="60" spans="2:9" x14ac:dyDescent="0.25">
      <c r="B60" s="52" t="s">
        <v>1</v>
      </c>
      <c r="C60" s="53" t="s">
        <v>15</v>
      </c>
    </row>
    <row r="61" spans="2:9" ht="16.5" thickBot="1" x14ac:dyDescent="0.3">
      <c r="B61" s="10"/>
      <c r="C61" s="54">
        <v>0.25</v>
      </c>
    </row>
    <row r="62" spans="2:9" x14ac:dyDescent="0.25">
      <c r="B62" s="12"/>
      <c r="C62" s="55"/>
    </row>
    <row r="63" spans="2:9" ht="16.5" thickBot="1" x14ac:dyDescent="0.3">
      <c r="B63" s="14"/>
      <c r="C63" s="15"/>
    </row>
    <row r="64" spans="2:9" ht="18.75" x14ac:dyDescent="0.35">
      <c r="B64" s="56" t="s">
        <v>119</v>
      </c>
      <c r="C64" s="57" t="s">
        <v>0</v>
      </c>
    </row>
    <row r="65" spans="2:9" x14ac:dyDescent="0.25">
      <c r="B65" s="9" t="s">
        <v>6</v>
      </c>
      <c r="C65" s="74">
        <f t="shared" ref="C65:C76" si="2">C46*$C$61</f>
        <v>0</v>
      </c>
    </row>
    <row r="66" spans="2:9" x14ac:dyDescent="0.25">
      <c r="B66" s="5" t="s">
        <v>7</v>
      </c>
      <c r="C66" s="6">
        <f t="shared" si="2"/>
        <v>0.05</v>
      </c>
    </row>
    <row r="67" spans="2:9" s="14" customFormat="1" x14ac:dyDescent="0.25">
      <c r="B67" s="7" t="s">
        <v>3</v>
      </c>
      <c r="C67" s="8">
        <f t="shared" si="2"/>
        <v>0.2</v>
      </c>
      <c r="D67" s="2"/>
      <c r="E67" s="2"/>
      <c r="F67" s="2"/>
      <c r="G67" s="2"/>
      <c r="H67" s="2"/>
      <c r="I67" s="2"/>
    </row>
    <row r="68" spans="2:9" s="14" customFormat="1" x14ac:dyDescent="0.25">
      <c r="B68" s="7" t="s">
        <v>8</v>
      </c>
      <c r="C68" s="8">
        <f t="shared" si="2"/>
        <v>0.2</v>
      </c>
      <c r="D68" s="2"/>
      <c r="E68" s="2"/>
      <c r="F68" s="2"/>
      <c r="G68" s="2"/>
      <c r="H68" s="2"/>
      <c r="I68" s="2"/>
    </row>
    <row r="69" spans="2:9" x14ac:dyDescent="0.25">
      <c r="B69" s="7" t="s">
        <v>63</v>
      </c>
      <c r="C69" s="8">
        <f t="shared" si="2"/>
        <v>0</v>
      </c>
    </row>
    <row r="70" spans="2:9" x14ac:dyDescent="0.25">
      <c r="B70" s="9" t="s">
        <v>9</v>
      </c>
      <c r="C70" s="8">
        <f t="shared" si="2"/>
        <v>0.2</v>
      </c>
    </row>
    <row r="71" spans="2:9" x14ac:dyDescent="0.25">
      <c r="B71" s="7" t="s">
        <v>2</v>
      </c>
      <c r="C71" s="8">
        <f t="shared" si="2"/>
        <v>0.2</v>
      </c>
    </row>
    <row r="72" spans="2:9" x14ac:dyDescent="0.25">
      <c r="B72" s="7" t="s">
        <v>14</v>
      </c>
      <c r="C72" s="8">
        <f t="shared" si="2"/>
        <v>0.2</v>
      </c>
    </row>
    <row r="73" spans="2:9" x14ac:dyDescent="0.25">
      <c r="B73" s="7" t="s">
        <v>97</v>
      </c>
      <c r="C73" s="8">
        <f t="shared" si="2"/>
        <v>0.2</v>
      </c>
    </row>
    <row r="74" spans="2:9" x14ac:dyDescent="0.25">
      <c r="B74" s="7" t="s">
        <v>10</v>
      </c>
      <c r="C74" s="8">
        <f t="shared" si="2"/>
        <v>0.2</v>
      </c>
    </row>
    <row r="75" spans="2:9" x14ac:dyDescent="0.25">
      <c r="B75" s="7" t="s">
        <v>11</v>
      </c>
      <c r="C75" s="8">
        <f t="shared" si="2"/>
        <v>0</v>
      </c>
    </row>
    <row r="76" spans="2:9" ht="16.5" thickBot="1" x14ac:dyDescent="0.3">
      <c r="B76" s="10" t="s">
        <v>12</v>
      </c>
      <c r="C76" s="11">
        <f t="shared" si="2"/>
        <v>0.05</v>
      </c>
      <c r="D76" s="58"/>
      <c r="E76" s="58"/>
      <c r="F76" s="58"/>
      <c r="G76" s="58"/>
    </row>
    <row r="77" spans="2:9" x14ac:dyDescent="0.25">
      <c r="B77" s="12"/>
      <c r="C77" s="55"/>
      <c r="D77" s="58"/>
      <c r="E77" s="58"/>
      <c r="F77" s="58"/>
      <c r="G77" s="58"/>
    </row>
    <row r="78" spans="2:9" ht="16.5" thickBot="1" x14ac:dyDescent="0.3">
      <c r="B78" s="59"/>
      <c r="C78" s="60"/>
      <c r="F78" s="61"/>
      <c r="G78" s="61"/>
    </row>
    <row r="79" spans="2:9" ht="18.75" x14ac:dyDescent="0.35">
      <c r="B79" s="52" t="s">
        <v>120</v>
      </c>
      <c r="C79" s="53" t="s">
        <v>21</v>
      </c>
    </row>
    <row r="80" spans="2:9" ht="16.5" thickBot="1" x14ac:dyDescent="0.3">
      <c r="B80" s="10"/>
      <c r="C80" s="54">
        <v>0.35</v>
      </c>
    </row>
    <row r="81" spans="2:9" x14ac:dyDescent="0.25">
      <c r="B81" s="12"/>
      <c r="C81" s="75"/>
    </row>
    <row r="82" spans="2:9" x14ac:dyDescent="0.25">
      <c r="B82" s="14"/>
      <c r="C82" s="15"/>
    </row>
    <row r="83" spans="2:9" s="19" customFormat="1" x14ac:dyDescent="0.25">
      <c r="B83" s="62" t="s">
        <v>76</v>
      </c>
      <c r="C83" s="17" t="s">
        <v>77</v>
      </c>
      <c r="D83" s="17">
        <v>2007</v>
      </c>
      <c r="E83" s="17">
        <v>2008</v>
      </c>
      <c r="F83" s="17">
        <v>2009</v>
      </c>
      <c r="G83" s="17">
        <v>2010</v>
      </c>
      <c r="H83" s="17">
        <v>2011</v>
      </c>
      <c r="I83" s="18">
        <v>2012</v>
      </c>
    </row>
    <row r="84" spans="2:9" s="19" customFormat="1" x14ac:dyDescent="0.25">
      <c r="B84" s="20" t="s">
        <v>22</v>
      </c>
      <c r="C84" s="27"/>
      <c r="D84" s="182">
        <f t="shared" ref="D84:I85" si="3">((D30-$C$80)*$C$66)/10^9</f>
        <v>1.3269989982500003E-2</v>
      </c>
      <c r="E84" s="182">
        <f t="shared" si="3"/>
        <v>1.3081019982500003E-2</v>
      </c>
      <c r="F84" s="182">
        <f t="shared" si="3"/>
        <v>1.4001659982499999E-2</v>
      </c>
      <c r="G84" s="182">
        <f t="shared" si="3"/>
        <v>1.4537939982499999E-2</v>
      </c>
      <c r="H84" s="182">
        <f t="shared" si="3"/>
        <v>1.47130499825E-2</v>
      </c>
      <c r="I84" s="183">
        <f t="shared" si="3"/>
        <v>1.4700059982499999E-2</v>
      </c>
    </row>
    <row r="85" spans="2:9" s="19" customFormat="1" x14ac:dyDescent="0.25">
      <c r="B85" s="20" t="s">
        <v>23</v>
      </c>
      <c r="C85" s="27"/>
      <c r="D85" s="182">
        <f t="shared" si="3"/>
        <v>4.6748699825000005E-3</v>
      </c>
      <c r="E85" s="182">
        <f t="shared" si="3"/>
        <v>4.1898599825000004E-3</v>
      </c>
      <c r="F85" s="182">
        <f t="shared" si="3"/>
        <v>4.9620599825000011E-3</v>
      </c>
      <c r="G85" s="182">
        <f t="shared" si="3"/>
        <v>5.2463699825000005E-3</v>
      </c>
      <c r="H85" s="182">
        <f t="shared" si="3"/>
        <v>5.238689982500001E-3</v>
      </c>
      <c r="I85" s="183">
        <f t="shared" si="3"/>
        <v>4.7525099825000009E-3</v>
      </c>
    </row>
    <row r="86" spans="2:9" s="64" customFormat="1" x14ac:dyDescent="0.25">
      <c r="B86" s="38" t="s">
        <v>25</v>
      </c>
      <c r="C86" s="39" t="s">
        <v>13</v>
      </c>
      <c r="D86" s="184">
        <f t="shared" ref="D86:I86" si="4">SUM(D84:D85)</f>
        <v>1.7944859965000004E-2</v>
      </c>
      <c r="E86" s="184">
        <f t="shared" si="4"/>
        <v>1.7270879965000003E-2</v>
      </c>
      <c r="F86" s="184">
        <f t="shared" si="4"/>
        <v>1.8963719965E-2</v>
      </c>
      <c r="G86" s="184">
        <f t="shared" si="4"/>
        <v>1.9784309965E-2</v>
      </c>
      <c r="H86" s="184">
        <f t="shared" si="4"/>
        <v>1.9951739965E-2</v>
      </c>
      <c r="I86" s="185">
        <f t="shared" si="4"/>
        <v>1.9452569964999999E-2</v>
      </c>
    </row>
    <row r="87" spans="2:9" s="64" customFormat="1" x14ac:dyDescent="0.25">
      <c r="B87" s="42"/>
      <c r="C87" s="42"/>
      <c r="D87" s="65"/>
      <c r="E87" s="65"/>
      <c r="F87" s="65"/>
      <c r="G87" s="65"/>
      <c r="H87" s="65"/>
      <c r="I87" s="65"/>
    </row>
    <row r="88" spans="2:9" x14ac:dyDescent="0.25">
      <c r="B88" s="14"/>
      <c r="C88" s="15"/>
    </row>
    <row r="89" spans="2:9" s="19" customFormat="1" x14ac:dyDescent="0.25">
      <c r="B89" s="16" t="s">
        <v>79</v>
      </c>
      <c r="C89" s="17" t="s">
        <v>80</v>
      </c>
      <c r="D89" s="17">
        <v>2007</v>
      </c>
      <c r="E89" s="17">
        <v>2008</v>
      </c>
      <c r="F89" s="17">
        <v>2009</v>
      </c>
      <c r="G89" s="17">
        <v>2010</v>
      </c>
      <c r="H89" s="17">
        <v>2011</v>
      </c>
      <c r="I89" s="18">
        <v>2012</v>
      </c>
    </row>
    <row r="90" spans="2:9" s="64" customFormat="1" x14ac:dyDescent="0.25">
      <c r="B90" s="22" t="s">
        <v>25</v>
      </c>
      <c r="C90" s="23" t="s">
        <v>13</v>
      </c>
      <c r="D90" s="66">
        <v>0</v>
      </c>
      <c r="E90" s="66">
        <v>0</v>
      </c>
      <c r="F90" s="66">
        <v>0</v>
      </c>
      <c r="G90" s="66">
        <v>0</v>
      </c>
      <c r="H90" s="66">
        <v>0</v>
      </c>
      <c r="I90" s="67">
        <v>0</v>
      </c>
    </row>
    <row r="91" spans="2:9" x14ac:dyDescent="0.25">
      <c r="B91" s="68"/>
      <c r="C91" s="69"/>
      <c r="D91" s="33"/>
      <c r="E91" s="33"/>
      <c r="F91" s="33"/>
      <c r="G91" s="33"/>
      <c r="H91" s="33"/>
      <c r="I91" s="33"/>
    </row>
    <row r="92" spans="2:9" x14ac:dyDescent="0.25">
      <c r="B92" s="33"/>
      <c r="C92" s="33"/>
      <c r="D92" s="33"/>
      <c r="E92" s="33"/>
      <c r="F92" s="33"/>
      <c r="G92" s="33"/>
      <c r="H92" s="33"/>
      <c r="I92" s="33"/>
    </row>
    <row r="93" spans="2:9" s="19" customFormat="1" x14ac:dyDescent="0.25">
      <c r="B93" s="16" t="s">
        <v>75</v>
      </c>
      <c r="C93" s="17" t="s">
        <v>77</v>
      </c>
      <c r="D93" s="17">
        <v>2007</v>
      </c>
      <c r="E93" s="17">
        <v>2008</v>
      </c>
      <c r="F93" s="17">
        <v>2009</v>
      </c>
      <c r="G93" s="17">
        <v>2010</v>
      </c>
      <c r="H93" s="17">
        <v>2011</v>
      </c>
      <c r="I93" s="18">
        <v>2012</v>
      </c>
    </row>
    <row r="94" spans="2:9" s="19" customFormat="1" x14ac:dyDescent="0.25">
      <c r="B94" s="20" t="s">
        <v>22</v>
      </c>
      <c r="C94" s="70"/>
      <c r="D94" s="186">
        <f>D84*(1-$D$90)</f>
        <v>1.3269989982500003E-2</v>
      </c>
      <c r="E94" s="186">
        <f>E84*(1-$E$90)</f>
        <v>1.3081019982500003E-2</v>
      </c>
      <c r="F94" s="186">
        <f>F84*(1-$F$90)</f>
        <v>1.4001659982499999E-2</v>
      </c>
      <c r="G94" s="186">
        <f>G84*(1-$G$90)</f>
        <v>1.4537939982499999E-2</v>
      </c>
      <c r="H94" s="186">
        <f>H84*(1-$H$90)</f>
        <v>1.47130499825E-2</v>
      </c>
      <c r="I94" s="187">
        <f>I84*(1-$I$90)</f>
        <v>1.4700059982499999E-2</v>
      </c>
    </row>
    <row r="95" spans="2:9" s="19" customFormat="1" x14ac:dyDescent="0.25">
      <c r="B95" s="20" t="s">
        <v>23</v>
      </c>
      <c r="C95" s="70"/>
      <c r="D95" s="186">
        <f>D85*(1-$D$90)</f>
        <v>4.6748699825000005E-3</v>
      </c>
      <c r="E95" s="186">
        <f>E85*(1-$E$90)</f>
        <v>4.1898599825000004E-3</v>
      </c>
      <c r="F95" s="186">
        <f>F85*(1-$F$90)</f>
        <v>4.9620599825000011E-3</v>
      </c>
      <c r="G95" s="186">
        <f>G85*(1-$G$90)</f>
        <v>5.2463699825000005E-3</v>
      </c>
      <c r="H95" s="186">
        <f>H85*(1-$H$90)</f>
        <v>5.238689982500001E-3</v>
      </c>
      <c r="I95" s="187">
        <f>I85*(1-$I$90)</f>
        <v>4.7525099825000009E-3</v>
      </c>
    </row>
    <row r="96" spans="2:9" s="64" customFormat="1" x14ac:dyDescent="0.25">
      <c r="B96" s="22" t="s">
        <v>25</v>
      </c>
      <c r="C96" s="23" t="s">
        <v>13</v>
      </c>
      <c r="D96" s="152">
        <f t="shared" ref="D96:I96" si="5">SUM(D94:D95)</f>
        <v>1.7944859965000004E-2</v>
      </c>
      <c r="E96" s="152">
        <f t="shared" si="5"/>
        <v>1.7270879965000003E-2</v>
      </c>
      <c r="F96" s="152">
        <f t="shared" si="5"/>
        <v>1.8963719965E-2</v>
      </c>
      <c r="G96" s="152">
        <f t="shared" si="5"/>
        <v>1.9784309965E-2</v>
      </c>
      <c r="H96" s="152">
        <f t="shared" si="5"/>
        <v>1.9951739965E-2</v>
      </c>
      <c r="I96" s="153">
        <f t="shared" si="5"/>
        <v>1.9452569964999999E-2</v>
      </c>
    </row>
    <row r="97" spans="2:9" x14ac:dyDescent="0.25">
      <c r="B97" s="33"/>
      <c r="C97" s="33"/>
      <c r="D97" s="33"/>
      <c r="E97" s="33"/>
      <c r="F97" s="33"/>
      <c r="G97" s="33"/>
      <c r="H97" s="33"/>
      <c r="I97" s="33"/>
    </row>
    <row r="98" spans="2:9" x14ac:dyDescent="0.25">
      <c r="B98" s="33"/>
      <c r="C98" s="33"/>
      <c r="D98" s="33"/>
      <c r="E98" s="33"/>
      <c r="F98" s="33"/>
      <c r="G98" s="33"/>
      <c r="H98" s="33"/>
      <c r="I98" s="33"/>
    </row>
    <row r="99" spans="2:9" s="19" customFormat="1" x14ac:dyDescent="0.25">
      <c r="B99" s="16" t="s">
        <v>92</v>
      </c>
      <c r="C99" s="17" t="s">
        <v>77</v>
      </c>
      <c r="D99" s="17">
        <v>2007</v>
      </c>
      <c r="E99" s="17">
        <v>2008</v>
      </c>
      <c r="F99" s="17">
        <v>2009</v>
      </c>
      <c r="G99" s="17">
        <v>2010</v>
      </c>
      <c r="H99" s="17">
        <v>2011</v>
      </c>
      <c r="I99" s="18">
        <v>2012</v>
      </c>
    </row>
    <row r="100" spans="2:9" s="71" customFormat="1" x14ac:dyDescent="0.25">
      <c r="B100" s="20" t="s">
        <v>22</v>
      </c>
      <c r="C100" s="27"/>
      <c r="D100" s="182">
        <f>D94*21</f>
        <v>0.27866978963250005</v>
      </c>
      <c r="E100" s="182">
        <f t="shared" ref="D100:I101" si="6">E94*21</f>
        <v>0.27470141963250005</v>
      </c>
      <c r="F100" s="182">
        <f t="shared" si="6"/>
        <v>0.29403485963249998</v>
      </c>
      <c r="G100" s="182">
        <f t="shared" si="6"/>
        <v>0.30529673963249998</v>
      </c>
      <c r="H100" s="182">
        <f t="shared" si="6"/>
        <v>0.30897404963250003</v>
      </c>
      <c r="I100" s="183">
        <f t="shared" si="6"/>
        <v>0.3087012596325</v>
      </c>
    </row>
    <row r="101" spans="2:9" s="71" customFormat="1" x14ac:dyDescent="0.25">
      <c r="B101" s="20" t="s">
        <v>23</v>
      </c>
      <c r="C101" s="27"/>
      <c r="D101" s="182">
        <f t="shared" si="6"/>
        <v>9.8172269632500017E-2</v>
      </c>
      <c r="E101" s="182">
        <f t="shared" si="6"/>
        <v>8.7987059632500003E-2</v>
      </c>
      <c r="F101" s="182">
        <f t="shared" si="6"/>
        <v>0.10420325963250002</v>
      </c>
      <c r="G101" s="182">
        <f t="shared" si="6"/>
        <v>0.11017376963250002</v>
      </c>
      <c r="H101" s="182">
        <f t="shared" si="6"/>
        <v>0.11001248963250002</v>
      </c>
      <c r="I101" s="183">
        <f t="shared" si="6"/>
        <v>9.9802709632500014E-2</v>
      </c>
    </row>
    <row r="102" spans="2:9" s="64" customFormat="1" x14ac:dyDescent="0.25">
      <c r="B102" s="22" t="s">
        <v>25</v>
      </c>
      <c r="C102" s="23" t="s">
        <v>13</v>
      </c>
      <c r="D102" s="152">
        <f t="shared" ref="D102:I102" si="7">SUM(D100:D101)</f>
        <v>0.37684205926500008</v>
      </c>
      <c r="E102" s="152">
        <f t="shared" si="7"/>
        <v>0.36268847926500003</v>
      </c>
      <c r="F102" s="152">
        <f t="shared" si="7"/>
        <v>0.39823811926499997</v>
      </c>
      <c r="G102" s="152">
        <f t="shared" si="7"/>
        <v>0.41547050926500001</v>
      </c>
      <c r="H102" s="152">
        <f t="shared" si="7"/>
        <v>0.41898653926500007</v>
      </c>
      <c r="I102" s="153">
        <f t="shared" si="7"/>
        <v>0.40850396926499999</v>
      </c>
    </row>
  </sheetData>
  <mergeCells count="1">
    <mergeCell ref="B45:C45"/>
  </mergeCells>
  <pageMargins left="0.511811024" right="0.511811024" top="0.78740157499999996" bottom="0.78740157499999996" header="0.31496062000000002" footer="0.31496062000000002"/>
  <pageSetup paperSize="9" orientation="portrait" horizontalDpi="4294967293" verticalDpi="4294967293"/>
  <ignoredErrors>
    <ignoredError sqref="D22 E22:I22" formulaRange="1"/>
  </ignoredErrors>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1"/>
  <sheetViews>
    <sheetView topLeftCell="A82" workbookViewId="0">
      <selection activeCell="D90" sqref="D90:I90"/>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3.8554687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5" t="s">
        <v>8</v>
      </c>
      <c r="C8" s="6">
        <v>9</v>
      </c>
    </row>
    <row r="9" spans="2:3" x14ac:dyDescent="0.25">
      <c r="B9" s="7"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27</v>
      </c>
      <c r="C19" s="23" t="s">
        <v>13</v>
      </c>
      <c r="D19" s="135">
        <v>268500</v>
      </c>
      <c r="E19" s="135">
        <v>262225</v>
      </c>
      <c r="F19" s="135">
        <v>282775</v>
      </c>
      <c r="G19" s="135">
        <v>298900</v>
      </c>
      <c r="H19" s="135">
        <v>311000</v>
      </c>
      <c r="I19" s="136">
        <v>315125</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27</v>
      </c>
      <c r="C23" s="23" t="s">
        <v>13</v>
      </c>
      <c r="D23" s="137">
        <v>5</v>
      </c>
      <c r="E23" s="137">
        <v>5</v>
      </c>
      <c r="F23" s="137">
        <v>5</v>
      </c>
      <c r="G23" s="137">
        <v>5</v>
      </c>
      <c r="H23" s="137">
        <v>5</v>
      </c>
      <c r="I23" s="137">
        <v>5</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27</v>
      </c>
      <c r="C27" s="39" t="s">
        <v>13</v>
      </c>
      <c r="D27" s="138">
        <f>D19*$D$23*$C$8</f>
        <v>12082500</v>
      </c>
      <c r="E27" s="138">
        <f>E19*$E$23*$C$8</f>
        <v>11800125</v>
      </c>
      <c r="F27" s="138">
        <f>F19*$F$23*$C$8</f>
        <v>12724875</v>
      </c>
      <c r="G27" s="138">
        <f>G19*$G$23*$C$8</f>
        <v>13450500</v>
      </c>
      <c r="H27" s="138">
        <f>H19*$H$23*$C$8</f>
        <v>13995000</v>
      </c>
      <c r="I27" s="139">
        <f>I19*$I$23*$C$8</f>
        <v>14180625</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140">
        <v>0.1</v>
      </c>
      <c r="D31" s="46"/>
      <c r="E31" s="46"/>
      <c r="F31" s="43"/>
      <c r="G31" s="43"/>
      <c r="H31" s="43"/>
      <c r="I31" s="43"/>
    </row>
    <row r="32" spans="2:9" x14ac:dyDescent="0.25">
      <c r="B32" s="47" t="s">
        <v>104</v>
      </c>
      <c r="C32" s="140">
        <v>0</v>
      </c>
      <c r="D32" s="12"/>
      <c r="E32" s="46"/>
      <c r="F32" s="43"/>
      <c r="G32" s="43"/>
      <c r="H32" s="43"/>
      <c r="I32" s="43"/>
    </row>
    <row r="33" spans="2:9" x14ac:dyDescent="0.25">
      <c r="B33" s="47" t="s">
        <v>105</v>
      </c>
      <c r="C33" s="140">
        <v>0.3</v>
      </c>
      <c r="D33" s="12"/>
      <c r="E33" s="46"/>
      <c r="F33" s="43"/>
      <c r="G33" s="43"/>
      <c r="H33" s="43"/>
      <c r="I33" s="43"/>
    </row>
    <row r="34" spans="2:9" x14ac:dyDescent="0.25">
      <c r="B34" s="47" t="s">
        <v>106</v>
      </c>
      <c r="C34" s="140">
        <v>0.8</v>
      </c>
      <c r="D34" s="12"/>
      <c r="E34" s="46"/>
      <c r="F34" s="43"/>
      <c r="G34" s="43"/>
      <c r="H34" s="43"/>
      <c r="I34" s="43"/>
    </row>
    <row r="35" spans="2:9" x14ac:dyDescent="0.25">
      <c r="B35" s="47" t="s">
        <v>107</v>
      </c>
      <c r="C35" s="140">
        <v>0.8</v>
      </c>
      <c r="D35" s="12"/>
      <c r="E35" s="46"/>
      <c r="F35" s="43"/>
      <c r="G35" s="43"/>
      <c r="H35" s="43"/>
      <c r="I35" s="43"/>
    </row>
    <row r="36" spans="2:9" x14ac:dyDescent="0.25">
      <c r="B36" s="47" t="s">
        <v>108</v>
      </c>
      <c r="C36" s="140">
        <v>0.2</v>
      </c>
      <c r="D36" s="12"/>
      <c r="E36" s="46"/>
      <c r="F36" s="43"/>
      <c r="G36" s="43"/>
      <c r="H36" s="43"/>
      <c r="I36" s="43"/>
    </row>
    <row r="37" spans="2:9" x14ac:dyDescent="0.25">
      <c r="B37" s="49" t="s">
        <v>109</v>
      </c>
      <c r="C37" s="139">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8">
        <f>C32</f>
        <v>0</v>
      </c>
    </row>
    <row r="42" spans="2:9" x14ac:dyDescent="0.25">
      <c r="B42" s="9" t="s">
        <v>7</v>
      </c>
      <c r="C42" s="8">
        <f>C36</f>
        <v>0.2</v>
      </c>
    </row>
    <row r="43" spans="2:9" x14ac:dyDescent="0.25">
      <c r="B43" s="9" t="s">
        <v>3</v>
      </c>
      <c r="C43" s="8">
        <f>C35</f>
        <v>0.8</v>
      </c>
    </row>
    <row r="44" spans="2:9" x14ac:dyDescent="0.25">
      <c r="B44" s="5" t="s">
        <v>8</v>
      </c>
      <c r="C44" s="6">
        <f>C35</f>
        <v>0.8</v>
      </c>
    </row>
    <row r="45" spans="2:9" x14ac:dyDescent="0.25">
      <c r="B45" s="7" t="s">
        <v>63</v>
      </c>
      <c r="C45" s="8">
        <f>C32</f>
        <v>0</v>
      </c>
    </row>
    <row r="46" spans="2:9" x14ac:dyDescent="0.25">
      <c r="B46" s="9" t="s">
        <v>9</v>
      </c>
      <c r="C46" s="8">
        <f>C35</f>
        <v>0.8</v>
      </c>
    </row>
    <row r="47" spans="2:9" x14ac:dyDescent="0.25">
      <c r="B47" s="7" t="s">
        <v>2</v>
      </c>
      <c r="C47" s="8">
        <f>C35</f>
        <v>0.8</v>
      </c>
    </row>
    <row r="48" spans="2:9" x14ac:dyDescent="0.25">
      <c r="B48" s="7" t="s">
        <v>14</v>
      </c>
      <c r="C48" s="8">
        <f>C35</f>
        <v>0.8</v>
      </c>
    </row>
    <row r="49" spans="2:9" x14ac:dyDescent="0.25">
      <c r="B49" s="7" t="s">
        <v>97</v>
      </c>
      <c r="C49" s="8">
        <f>C35</f>
        <v>0.8</v>
      </c>
    </row>
    <row r="50" spans="2:9" x14ac:dyDescent="0.25">
      <c r="B50" s="7" t="s">
        <v>10</v>
      </c>
      <c r="C50" s="8">
        <f>C35</f>
        <v>0.8</v>
      </c>
    </row>
    <row r="51" spans="2:9" s="14" customFormat="1" x14ac:dyDescent="0.25">
      <c r="B51" s="7" t="s">
        <v>11</v>
      </c>
      <c r="C51" s="8">
        <f>C32</f>
        <v>0</v>
      </c>
      <c r="D51" s="2"/>
      <c r="E51" s="2"/>
      <c r="F51" s="2"/>
      <c r="G51" s="2"/>
      <c r="H51" s="2"/>
      <c r="I51" s="2"/>
    </row>
    <row r="52" spans="2:9" s="14" customFormat="1" ht="16.5" thickBot="1" x14ac:dyDescent="0.3">
      <c r="B52" s="10" t="s">
        <v>12</v>
      </c>
      <c r="C52" s="11">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8">
        <f t="shared" ref="C60:C71" si="0">C41*$C$56</f>
        <v>0</v>
      </c>
    </row>
    <row r="61" spans="2:9" x14ac:dyDescent="0.25">
      <c r="B61" s="9" t="s">
        <v>7</v>
      </c>
      <c r="C61" s="8">
        <f t="shared" si="0"/>
        <v>0.05</v>
      </c>
    </row>
    <row r="62" spans="2:9" s="14" customFormat="1" x14ac:dyDescent="0.25">
      <c r="B62" s="9" t="s">
        <v>3</v>
      </c>
      <c r="C62" s="8">
        <f t="shared" si="0"/>
        <v>0.2</v>
      </c>
      <c r="D62" s="2"/>
      <c r="E62" s="2"/>
      <c r="F62" s="2"/>
      <c r="G62" s="2"/>
      <c r="H62" s="2"/>
      <c r="I62" s="2"/>
    </row>
    <row r="63" spans="2:9" s="14" customFormat="1" x14ac:dyDescent="0.25">
      <c r="B63" s="5" t="s">
        <v>8</v>
      </c>
      <c r="C63" s="6">
        <f t="shared" si="0"/>
        <v>0.2</v>
      </c>
      <c r="D63" s="2"/>
      <c r="E63" s="2"/>
      <c r="F63" s="2"/>
      <c r="G63" s="2"/>
      <c r="H63" s="2"/>
      <c r="I63" s="2"/>
    </row>
    <row r="64" spans="2:9" x14ac:dyDescent="0.25">
      <c r="B64" s="7" t="s">
        <v>63</v>
      </c>
      <c r="C64" s="8">
        <f t="shared" si="0"/>
        <v>0</v>
      </c>
    </row>
    <row r="65" spans="2:9" x14ac:dyDescent="0.25">
      <c r="B65" s="9" t="s">
        <v>9</v>
      </c>
      <c r="C65" s="8">
        <f t="shared" si="0"/>
        <v>0.2</v>
      </c>
    </row>
    <row r="66" spans="2:9" x14ac:dyDescent="0.25">
      <c r="B66" s="7" t="s">
        <v>2</v>
      </c>
      <c r="C66" s="8">
        <f t="shared" si="0"/>
        <v>0.2</v>
      </c>
    </row>
    <row r="67" spans="2:9" x14ac:dyDescent="0.25">
      <c r="B67" s="7" t="s">
        <v>14</v>
      </c>
      <c r="C67" s="8">
        <f t="shared" si="0"/>
        <v>0.2</v>
      </c>
    </row>
    <row r="68" spans="2:9" x14ac:dyDescent="0.25">
      <c r="B68" s="7" t="s">
        <v>97</v>
      </c>
      <c r="C68" s="8">
        <f t="shared" si="0"/>
        <v>0.2</v>
      </c>
    </row>
    <row r="69" spans="2:9" x14ac:dyDescent="0.25">
      <c r="B69" s="7" t="s">
        <v>10</v>
      </c>
      <c r="C69" s="8">
        <f t="shared" si="0"/>
        <v>0.2</v>
      </c>
    </row>
    <row r="70" spans="2:9" x14ac:dyDescent="0.25">
      <c r="B70" s="7" t="s">
        <v>11</v>
      </c>
      <c r="C70" s="8">
        <f t="shared" si="0"/>
        <v>0</v>
      </c>
    </row>
    <row r="71" spans="2:9" ht="16.5" thickBot="1" x14ac:dyDescent="0.3">
      <c r="B71" s="10" t="s">
        <v>12</v>
      </c>
      <c r="C71" s="11">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27</v>
      </c>
      <c r="C78" s="39" t="s">
        <v>13</v>
      </c>
      <c r="D78" s="145">
        <f t="shared" ref="D78:I78" si="1">((D27-$C$75)*$C$63)/10^9</f>
        <v>2.4164999300000001E-3</v>
      </c>
      <c r="E78" s="145">
        <f t="shared" si="1"/>
        <v>2.3600249300000002E-3</v>
      </c>
      <c r="F78" s="145">
        <f t="shared" si="1"/>
        <v>2.5449749300000004E-3</v>
      </c>
      <c r="G78" s="145">
        <f t="shared" si="1"/>
        <v>2.6900999300000002E-3</v>
      </c>
      <c r="H78" s="145">
        <f t="shared" si="1"/>
        <v>2.7989999300000001E-3</v>
      </c>
      <c r="I78" s="146">
        <f t="shared" si="1"/>
        <v>2.8361249300000004E-3</v>
      </c>
    </row>
    <row r="79" spans="2:9" s="64" customFormat="1" x14ac:dyDescent="0.25">
      <c r="B79" s="82"/>
      <c r="C79" s="82"/>
      <c r="D79" s="80"/>
      <c r="E79" s="80"/>
      <c r="F79" s="80"/>
      <c r="G79" s="80"/>
      <c r="H79" s="80"/>
      <c r="I79" s="80"/>
    </row>
    <row r="80" spans="2:9" x14ac:dyDescent="0.25">
      <c r="B80" s="14"/>
      <c r="C80" s="15"/>
    </row>
    <row r="81" spans="2:9" s="19" customFormat="1" x14ac:dyDescent="0.25">
      <c r="B81" s="16" t="s">
        <v>79</v>
      </c>
      <c r="C81" s="17" t="s">
        <v>80</v>
      </c>
      <c r="D81" s="17">
        <v>2007</v>
      </c>
      <c r="E81" s="17">
        <v>2008</v>
      </c>
      <c r="F81" s="17">
        <v>2009</v>
      </c>
      <c r="G81" s="17">
        <v>2010</v>
      </c>
      <c r="H81" s="17">
        <v>2011</v>
      </c>
      <c r="I81" s="18">
        <v>2012</v>
      </c>
    </row>
    <row r="82" spans="2:9" s="64" customFormat="1" x14ac:dyDescent="0.25">
      <c r="B82" s="22" t="s">
        <v>27</v>
      </c>
      <c r="C82" s="23" t="s">
        <v>13</v>
      </c>
      <c r="D82" s="66">
        <v>0</v>
      </c>
      <c r="E82" s="66">
        <v>0</v>
      </c>
      <c r="F82" s="66">
        <v>0</v>
      </c>
      <c r="G82" s="66">
        <v>0</v>
      </c>
      <c r="H82" s="66">
        <v>0</v>
      </c>
      <c r="I82" s="66">
        <v>0</v>
      </c>
    </row>
    <row r="83" spans="2:9" x14ac:dyDescent="0.25">
      <c r="B83" s="68"/>
      <c r="C83" s="69"/>
      <c r="D83" s="33"/>
      <c r="E83" s="33"/>
      <c r="F83" s="33"/>
      <c r="G83" s="33"/>
      <c r="H83" s="33"/>
      <c r="I83" s="33"/>
    </row>
    <row r="84" spans="2:9" x14ac:dyDescent="0.25">
      <c r="B84" s="33"/>
      <c r="C84" s="33"/>
      <c r="D84" s="33"/>
      <c r="E84" s="33"/>
      <c r="F84" s="33"/>
      <c r="G84" s="33"/>
      <c r="H84" s="33"/>
      <c r="I84" s="33"/>
    </row>
    <row r="85" spans="2:9" s="19" customFormat="1" x14ac:dyDescent="0.25">
      <c r="B85" s="16" t="s">
        <v>75</v>
      </c>
      <c r="C85" s="17" t="s">
        <v>77</v>
      </c>
      <c r="D85" s="17">
        <v>2007</v>
      </c>
      <c r="E85" s="17">
        <v>2008</v>
      </c>
      <c r="F85" s="17">
        <v>2009</v>
      </c>
      <c r="G85" s="17">
        <v>2010</v>
      </c>
      <c r="H85" s="17">
        <v>2011</v>
      </c>
      <c r="I85" s="18">
        <v>2012</v>
      </c>
    </row>
    <row r="86" spans="2:9" s="19" customFormat="1" x14ac:dyDescent="0.25">
      <c r="B86" s="22" t="s">
        <v>27</v>
      </c>
      <c r="C86" s="23" t="s">
        <v>13</v>
      </c>
      <c r="D86" s="137">
        <f>D78*(1-$D$82)</f>
        <v>2.4164999300000001E-3</v>
      </c>
      <c r="E86" s="137">
        <f>E78*(1-$E$82)</f>
        <v>2.3600249300000002E-3</v>
      </c>
      <c r="F86" s="137">
        <f>F78*(1-$F$82)</f>
        <v>2.5449749300000004E-3</v>
      </c>
      <c r="G86" s="137">
        <f>G78*(1-$G$82)</f>
        <v>2.6900999300000002E-3</v>
      </c>
      <c r="H86" s="137">
        <f>H78*(1-$H$82)</f>
        <v>2.7989999300000001E-3</v>
      </c>
      <c r="I86" s="150">
        <f>I78*(1-$I$82)</f>
        <v>2.8361249300000004E-3</v>
      </c>
    </row>
    <row r="87" spans="2:9" s="64" customFormat="1" x14ac:dyDescent="0.25">
      <c r="D87" s="81"/>
      <c r="E87" s="81"/>
      <c r="F87" s="81"/>
      <c r="G87" s="81"/>
      <c r="H87" s="81"/>
      <c r="I87" s="81"/>
    </row>
    <row r="88" spans="2:9" x14ac:dyDescent="0.25">
      <c r="B88" s="33"/>
      <c r="C88" s="33"/>
      <c r="D88" s="33"/>
      <c r="E88" s="33"/>
      <c r="F88" s="33"/>
      <c r="G88" s="33"/>
      <c r="H88" s="33"/>
      <c r="I88" s="33"/>
    </row>
    <row r="89" spans="2:9" s="19" customFormat="1" x14ac:dyDescent="0.25">
      <c r="B89" s="16" t="s">
        <v>90</v>
      </c>
      <c r="C89" s="17" t="s">
        <v>77</v>
      </c>
      <c r="D89" s="17">
        <v>2007</v>
      </c>
      <c r="E89" s="17">
        <v>2008</v>
      </c>
      <c r="F89" s="17">
        <v>2009</v>
      </c>
      <c r="G89" s="17">
        <v>2010</v>
      </c>
      <c r="H89" s="17">
        <v>2011</v>
      </c>
      <c r="I89" s="18">
        <v>2012</v>
      </c>
    </row>
    <row r="90" spans="2:9" s="71" customFormat="1" x14ac:dyDescent="0.25">
      <c r="B90" s="22" t="s">
        <v>27</v>
      </c>
      <c r="C90" s="23" t="s">
        <v>13</v>
      </c>
      <c r="D90" s="145">
        <f>D86*21</f>
        <v>5.0746498530000003E-2</v>
      </c>
      <c r="E90" s="145">
        <f t="shared" ref="E90:I90" si="2">E86*21</f>
        <v>4.9560523530000004E-2</v>
      </c>
      <c r="F90" s="145">
        <f t="shared" si="2"/>
        <v>5.3444473530000008E-2</v>
      </c>
      <c r="G90" s="145">
        <f t="shared" si="2"/>
        <v>5.6492098530000007E-2</v>
      </c>
      <c r="H90" s="145">
        <f t="shared" si="2"/>
        <v>5.8778998530000001E-2</v>
      </c>
      <c r="I90" s="146">
        <f t="shared" si="2"/>
        <v>5.9558623530000007E-2</v>
      </c>
    </row>
    <row r="91" spans="2:9"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93"/>
  <sheetViews>
    <sheetView topLeftCell="A79" workbookViewId="0">
      <selection activeCell="D92" sqref="D92:I92"/>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3.8554687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5" t="s">
        <v>3</v>
      </c>
      <c r="C7" s="6">
        <v>2.5</v>
      </c>
    </row>
    <row r="8" spans="2:3" x14ac:dyDescent="0.25">
      <c r="B8" s="7" t="s">
        <v>8</v>
      </c>
      <c r="C8" s="8">
        <v>9</v>
      </c>
    </row>
    <row r="9" spans="2:3" x14ac:dyDescent="0.25">
      <c r="B9" s="7" t="s">
        <v>63</v>
      </c>
      <c r="C9" s="8">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2"/>
      <c r="C17" s="13"/>
    </row>
    <row r="18" spans="2:9" x14ac:dyDescent="0.25">
      <c r="B18" s="14"/>
      <c r="C18" s="15"/>
    </row>
    <row r="19" spans="2:9" s="19" customFormat="1" ht="18.75" x14ac:dyDescent="0.25">
      <c r="B19" s="16" t="s">
        <v>115</v>
      </c>
      <c r="C19" s="17" t="s">
        <v>17</v>
      </c>
      <c r="D19" s="17">
        <v>2007</v>
      </c>
      <c r="E19" s="17">
        <v>2008</v>
      </c>
      <c r="F19" s="17">
        <v>2009</v>
      </c>
      <c r="G19" s="17">
        <v>2010</v>
      </c>
      <c r="H19" s="17">
        <v>2011</v>
      </c>
      <c r="I19" s="18">
        <v>2012</v>
      </c>
    </row>
    <row r="20" spans="2:9" s="19" customFormat="1" x14ac:dyDescent="0.25">
      <c r="B20" s="22" t="s">
        <v>24</v>
      </c>
      <c r="C20" s="23" t="s">
        <v>13</v>
      </c>
      <c r="D20" s="135">
        <v>24060000</v>
      </c>
      <c r="E20" s="135">
        <v>26759002</v>
      </c>
      <c r="F20" s="135">
        <v>26030498</v>
      </c>
      <c r="G20" s="135">
        <v>14585752</v>
      </c>
      <c r="H20" s="135">
        <v>19176996</v>
      </c>
      <c r="I20" s="136">
        <v>25849248</v>
      </c>
    </row>
    <row r="21" spans="2:9" s="19" customFormat="1" x14ac:dyDescent="0.25">
      <c r="D21" s="28"/>
      <c r="E21" s="28"/>
      <c r="F21" s="28"/>
      <c r="G21" s="28"/>
      <c r="H21" s="28"/>
      <c r="I21" s="28"/>
    </row>
    <row r="22" spans="2:9" s="19" customFormat="1" x14ac:dyDescent="0.25">
      <c r="B22" s="29"/>
      <c r="C22" s="29"/>
      <c r="D22" s="30"/>
      <c r="E22" s="30"/>
      <c r="F22" s="30"/>
      <c r="G22" s="30"/>
      <c r="H22" s="30"/>
      <c r="I22" s="30"/>
    </row>
    <row r="23" spans="2:9" s="19" customFormat="1" ht="18.75" x14ac:dyDescent="0.25">
      <c r="B23" s="16" t="s">
        <v>116</v>
      </c>
      <c r="C23" s="17" t="s">
        <v>117</v>
      </c>
      <c r="D23" s="17">
        <v>2007</v>
      </c>
      <c r="E23" s="17">
        <v>2008</v>
      </c>
      <c r="F23" s="17">
        <v>2009</v>
      </c>
      <c r="G23" s="17">
        <v>2010</v>
      </c>
      <c r="H23" s="17">
        <v>2011</v>
      </c>
      <c r="I23" s="18">
        <v>2012</v>
      </c>
    </row>
    <row r="24" spans="2:9" s="19" customFormat="1" x14ac:dyDescent="0.25">
      <c r="B24" s="22" t="s">
        <v>24</v>
      </c>
      <c r="C24" s="23" t="s">
        <v>13</v>
      </c>
      <c r="D24" s="137">
        <v>1</v>
      </c>
      <c r="E24" s="137">
        <v>1</v>
      </c>
      <c r="F24" s="137">
        <v>1</v>
      </c>
      <c r="G24" s="137">
        <v>1</v>
      </c>
      <c r="H24" s="137">
        <v>1</v>
      </c>
      <c r="I24" s="137">
        <v>1</v>
      </c>
    </row>
    <row r="25" spans="2:9" s="19" customFormat="1" x14ac:dyDescent="0.25">
      <c r="B25" s="26"/>
      <c r="C25" s="27"/>
      <c r="D25" s="32"/>
      <c r="E25" s="32"/>
      <c r="F25" s="32"/>
      <c r="G25" s="32"/>
      <c r="H25" s="32"/>
      <c r="I25" s="32"/>
    </row>
    <row r="26" spans="2:9" x14ac:dyDescent="0.25">
      <c r="B26" s="33"/>
      <c r="C26" s="33"/>
      <c r="D26" s="33"/>
      <c r="E26" s="33"/>
      <c r="F26" s="33"/>
      <c r="G26" s="33"/>
      <c r="H26" s="33"/>
      <c r="I26" s="33"/>
    </row>
    <row r="27" spans="2:9" s="19" customFormat="1" ht="18.75" x14ac:dyDescent="0.25">
      <c r="B27" s="16" t="s">
        <v>118</v>
      </c>
      <c r="C27" s="17" t="s">
        <v>16</v>
      </c>
      <c r="D27" s="17">
        <v>2007</v>
      </c>
      <c r="E27" s="17">
        <v>2008</v>
      </c>
      <c r="F27" s="17">
        <v>2009</v>
      </c>
      <c r="G27" s="17">
        <v>2010</v>
      </c>
      <c r="H27" s="17">
        <v>2011</v>
      </c>
      <c r="I27" s="18">
        <v>2012</v>
      </c>
    </row>
    <row r="28" spans="2:9" s="19" customFormat="1" x14ac:dyDescent="0.25">
      <c r="B28" s="38" t="s">
        <v>24</v>
      </c>
      <c r="C28" s="39" t="s">
        <v>13</v>
      </c>
      <c r="D28" s="138">
        <f>D20*$D$24*$C$7</f>
        <v>60150000</v>
      </c>
      <c r="E28" s="138">
        <f>E20*$E$24*$C$7</f>
        <v>66897505</v>
      </c>
      <c r="F28" s="138">
        <f>F20*$F$24*$C$7</f>
        <v>65076245</v>
      </c>
      <c r="G28" s="138">
        <f>G20*$G$24*$C$7</f>
        <v>36464380</v>
      </c>
      <c r="H28" s="138">
        <f>H20*$H$24*$C$7</f>
        <v>47942490</v>
      </c>
      <c r="I28" s="139">
        <f>I20*$I$24*$C$7</f>
        <v>64623120</v>
      </c>
    </row>
    <row r="29" spans="2:9" x14ac:dyDescent="0.25">
      <c r="D29" s="46"/>
      <c r="E29" s="46"/>
      <c r="F29" s="46"/>
      <c r="G29" s="46"/>
      <c r="H29" s="46"/>
      <c r="I29" s="46"/>
    </row>
    <row r="30" spans="2:9" x14ac:dyDescent="0.25">
      <c r="B30" s="15"/>
      <c r="C30" s="15"/>
      <c r="D30" s="51"/>
      <c r="E30" s="51"/>
      <c r="F30" s="51"/>
      <c r="G30" s="51"/>
      <c r="H30" s="51"/>
      <c r="I30" s="51"/>
    </row>
    <row r="31" spans="2:9" ht="31.5" x14ac:dyDescent="0.25">
      <c r="B31" s="44" t="s">
        <v>101</v>
      </c>
      <c r="C31" s="45" t="s">
        <v>102</v>
      </c>
      <c r="D31" s="26"/>
      <c r="E31" s="26"/>
      <c r="F31" s="46"/>
      <c r="G31" s="46"/>
      <c r="H31" s="46"/>
      <c r="I31" s="46"/>
    </row>
    <row r="32" spans="2:9" x14ac:dyDescent="0.25">
      <c r="B32" s="47" t="s">
        <v>103</v>
      </c>
      <c r="C32" s="140">
        <v>0.1</v>
      </c>
      <c r="D32" s="46"/>
      <c r="E32" s="46"/>
      <c r="F32" s="43"/>
      <c r="G32" s="43"/>
      <c r="H32" s="43"/>
      <c r="I32" s="43"/>
    </row>
    <row r="33" spans="2:9" x14ac:dyDescent="0.25">
      <c r="B33" s="47" t="s">
        <v>104</v>
      </c>
      <c r="C33" s="140">
        <v>0</v>
      </c>
      <c r="D33" s="12"/>
      <c r="E33" s="46"/>
      <c r="F33" s="43"/>
      <c r="G33" s="43"/>
      <c r="H33" s="43"/>
      <c r="I33" s="43"/>
    </row>
    <row r="34" spans="2:9" x14ac:dyDescent="0.25">
      <c r="B34" s="47" t="s">
        <v>105</v>
      </c>
      <c r="C34" s="140">
        <v>0.3</v>
      </c>
      <c r="D34" s="12"/>
      <c r="E34" s="46"/>
      <c r="F34" s="43"/>
      <c r="G34" s="43"/>
      <c r="H34" s="43"/>
      <c r="I34" s="43"/>
    </row>
    <row r="35" spans="2:9" x14ac:dyDescent="0.25">
      <c r="B35" s="47" t="s">
        <v>106</v>
      </c>
      <c r="C35" s="140">
        <v>0.8</v>
      </c>
      <c r="D35" s="12"/>
      <c r="E35" s="46"/>
      <c r="F35" s="43"/>
      <c r="G35" s="43"/>
      <c r="H35" s="43"/>
      <c r="I35" s="43"/>
    </row>
    <row r="36" spans="2:9" x14ac:dyDescent="0.25">
      <c r="B36" s="47" t="s">
        <v>107</v>
      </c>
      <c r="C36" s="140">
        <v>0.8</v>
      </c>
      <c r="D36" s="12"/>
      <c r="E36" s="46"/>
      <c r="F36" s="43"/>
      <c r="G36" s="43"/>
      <c r="H36" s="43"/>
      <c r="I36" s="43"/>
    </row>
    <row r="37" spans="2:9" x14ac:dyDescent="0.25">
      <c r="B37" s="47" t="s">
        <v>108</v>
      </c>
      <c r="C37" s="140">
        <v>0.2</v>
      </c>
      <c r="D37" s="12"/>
      <c r="E37" s="46"/>
      <c r="F37" s="43"/>
      <c r="G37" s="43"/>
      <c r="H37" s="43"/>
      <c r="I37" s="43"/>
    </row>
    <row r="38" spans="2:9" x14ac:dyDescent="0.25">
      <c r="B38" s="49" t="s">
        <v>109</v>
      </c>
      <c r="C38" s="139">
        <v>0.8</v>
      </c>
      <c r="D38" s="12"/>
      <c r="E38" s="46"/>
      <c r="F38" s="43"/>
      <c r="G38" s="43"/>
      <c r="H38" s="43"/>
      <c r="I38" s="43"/>
    </row>
    <row r="39" spans="2:9" x14ac:dyDescent="0.25">
      <c r="B39" s="78"/>
      <c r="C39" s="79"/>
      <c r="D39" s="12"/>
      <c r="E39" s="46"/>
      <c r="F39" s="43"/>
      <c r="G39" s="43"/>
      <c r="H39" s="43"/>
      <c r="I39" s="43"/>
    </row>
    <row r="40" spans="2:9" ht="16.5" thickBot="1" x14ac:dyDescent="0.3">
      <c r="B40" s="78"/>
      <c r="C40" s="79"/>
      <c r="D40" s="12"/>
      <c r="E40" s="46"/>
      <c r="F40" s="43"/>
      <c r="G40" s="43"/>
      <c r="H40" s="43"/>
      <c r="I40" s="43"/>
    </row>
    <row r="41" spans="2:9" x14ac:dyDescent="0.25">
      <c r="B41" s="204" t="s">
        <v>110</v>
      </c>
      <c r="C41" s="205"/>
    </row>
    <row r="42" spans="2:9" x14ac:dyDescent="0.25">
      <c r="B42" s="9" t="s">
        <v>6</v>
      </c>
      <c r="C42" s="8">
        <f>C33</f>
        <v>0</v>
      </c>
    </row>
    <row r="43" spans="2:9" x14ac:dyDescent="0.25">
      <c r="B43" s="9" t="s">
        <v>7</v>
      </c>
      <c r="C43" s="8">
        <f>C37</f>
        <v>0.2</v>
      </c>
    </row>
    <row r="44" spans="2:9" x14ac:dyDescent="0.25">
      <c r="B44" s="5" t="s">
        <v>3</v>
      </c>
      <c r="C44" s="6">
        <f>C36</f>
        <v>0.8</v>
      </c>
    </row>
    <row r="45" spans="2:9" x14ac:dyDescent="0.25">
      <c r="B45" s="7" t="s">
        <v>8</v>
      </c>
      <c r="C45" s="8">
        <f>C36</f>
        <v>0.8</v>
      </c>
    </row>
    <row r="46" spans="2:9" x14ac:dyDescent="0.25">
      <c r="B46" s="7" t="s">
        <v>63</v>
      </c>
      <c r="C46" s="8">
        <f>C33</f>
        <v>0</v>
      </c>
    </row>
    <row r="47" spans="2:9" x14ac:dyDescent="0.25">
      <c r="B47" s="9" t="s">
        <v>9</v>
      </c>
      <c r="C47" s="8">
        <f>C36</f>
        <v>0.8</v>
      </c>
    </row>
    <row r="48" spans="2:9" x14ac:dyDescent="0.25">
      <c r="B48" s="7" t="s">
        <v>2</v>
      </c>
      <c r="C48" s="8">
        <f>C36</f>
        <v>0.8</v>
      </c>
    </row>
    <row r="49" spans="2:9" x14ac:dyDescent="0.25">
      <c r="B49" s="7" t="s">
        <v>14</v>
      </c>
      <c r="C49" s="8">
        <f>C36</f>
        <v>0.8</v>
      </c>
    </row>
    <row r="50" spans="2:9" x14ac:dyDescent="0.25">
      <c r="B50" s="7" t="s">
        <v>97</v>
      </c>
      <c r="C50" s="8">
        <f>C36</f>
        <v>0.8</v>
      </c>
    </row>
    <row r="51" spans="2:9" x14ac:dyDescent="0.25">
      <c r="B51" s="7" t="s">
        <v>10</v>
      </c>
      <c r="C51" s="8">
        <f>C36</f>
        <v>0.8</v>
      </c>
    </row>
    <row r="52" spans="2:9" s="14" customFormat="1" x14ac:dyDescent="0.25">
      <c r="B52" s="7" t="s">
        <v>11</v>
      </c>
      <c r="C52" s="8">
        <f>C33</f>
        <v>0</v>
      </c>
      <c r="D52" s="2"/>
      <c r="E52" s="2"/>
      <c r="F52" s="2"/>
      <c r="G52" s="2"/>
      <c r="H52" s="2"/>
      <c r="I52" s="2"/>
    </row>
    <row r="53" spans="2:9" s="14" customFormat="1" ht="16.5" thickBot="1" x14ac:dyDescent="0.3">
      <c r="B53" s="10" t="s">
        <v>12</v>
      </c>
      <c r="C53" s="11">
        <f>C37</f>
        <v>0.2</v>
      </c>
      <c r="D53" s="2"/>
      <c r="E53" s="2"/>
      <c r="F53" s="2"/>
      <c r="G53" s="2"/>
      <c r="H53" s="2"/>
      <c r="I53" s="2"/>
    </row>
    <row r="54" spans="2:9" x14ac:dyDescent="0.25">
      <c r="B54" s="14"/>
      <c r="C54" s="15"/>
    </row>
    <row r="55" spans="2:9" ht="16.5" thickBot="1" x14ac:dyDescent="0.3">
      <c r="B55" s="14"/>
      <c r="C55" s="15"/>
    </row>
    <row r="56" spans="2:9" x14ac:dyDescent="0.25">
      <c r="B56" s="52" t="s">
        <v>1</v>
      </c>
      <c r="C56" s="53" t="s">
        <v>15</v>
      </c>
    </row>
    <row r="57" spans="2:9" ht="16.5" thickBot="1" x14ac:dyDescent="0.3">
      <c r="B57" s="10"/>
      <c r="C57" s="54">
        <v>0.25</v>
      </c>
    </row>
    <row r="58" spans="2:9" x14ac:dyDescent="0.25">
      <c r="B58" s="12"/>
      <c r="C58" s="55"/>
    </row>
    <row r="59" spans="2:9" ht="16.5" thickBot="1" x14ac:dyDescent="0.3">
      <c r="B59" s="14"/>
      <c r="C59" s="15"/>
    </row>
    <row r="60" spans="2:9" ht="18.75" x14ac:dyDescent="0.35">
      <c r="B60" s="56" t="s">
        <v>119</v>
      </c>
      <c r="C60" s="57" t="s">
        <v>0</v>
      </c>
    </row>
    <row r="61" spans="2:9" x14ac:dyDescent="0.25">
      <c r="B61" s="9" t="s">
        <v>6</v>
      </c>
      <c r="C61" s="8">
        <f t="shared" ref="C61:C72" si="0">C42*$C$57</f>
        <v>0</v>
      </c>
    </row>
    <row r="62" spans="2:9" x14ac:dyDescent="0.25">
      <c r="B62" s="9" t="s">
        <v>7</v>
      </c>
      <c r="C62" s="8">
        <f t="shared" si="0"/>
        <v>0.05</v>
      </c>
    </row>
    <row r="63" spans="2:9" s="14" customFormat="1" x14ac:dyDescent="0.25">
      <c r="B63" s="5" t="s">
        <v>3</v>
      </c>
      <c r="C63" s="6">
        <f t="shared" si="0"/>
        <v>0.2</v>
      </c>
      <c r="D63" s="2"/>
      <c r="E63" s="2"/>
      <c r="F63" s="2"/>
      <c r="G63" s="2"/>
      <c r="H63" s="2"/>
      <c r="I63" s="2"/>
    </row>
    <row r="64" spans="2:9" s="14" customFormat="1" x14ac:dyDescent="0.25">
      <c r="B64" s="7" t="s">
        <v>8</v>
      </c>
      <c r="C64" s="8">
        <f t="shared" si="0"/>
        <v>0.2</v>
      </c>
      <c r="D64" s="2"/>
      <c r="E64" s="2"/>
      <c r="F64" s="2"/>
      <c r="G64" s="2"/>
      <c r="H64" s="2"/>
      <c r="I64" s="2"/>
    </row>
    <row r="65" spans="2:9" x14ac:dyDescent="0.25">
      <c r="B65" s="7" t="s">
        <v>63</v>
      </c>
      <c r="C65" s="8">
        <f t="shared" si="0"/>
        <v>0</v>
      </c>
    </row>
    <row r="66" spans="2:9" x14ac:dyDescent="0.25">
      <c r="B66" s="9" t="s">
        <v>9</v>
      </c>
      <c r="C66" s="8">
        <f t="shared" si="0"/>
        <v>0.2</v>
      </c>
    </row>
    <row r="67" spans="2:9" x14ac:dyDescent="0.25">
      <c r="B67" s="7" t="s">
        <v>2</v>
      </c>
      <c r="C67" s="8">
        <f t="shared" si="0"/>
        <v>0.2</v>
      </c>
    </row>
    <row r="68" spans="2:9" x14ac:dyDescent="0.25">
      <c r="B68" s="7" t="s">
        <v>14</v>
      </c>
      <c r="C68" s="8">
        <f t="shared" si="0"/>
        <v>0.2</v>
      </c>
    </row>
    <row r="69" spans="2:9" x14ac:dyDescent="0.25">
      <c r="B69" s="7" t="s">
        <v>97</v>
      </c>
      <c r="C69" s="8">
        <f t="shared" si="0"/>
        <v>0.2</v>
      </c>
    </row>
    <row r="70" spans="2:9" x14ac:dyDescent="0.25">
      <c r="B70" s="7" t="s">
        <v>10</v>
      </c>
      <c r="C70" s="8">
        <f t="shared" si="0"/>
        <v>0.2</v>
      </c>
    </row>
    <row r="71" spans="2:9" x14ac:dyDescent="0.25">
      <c r="B71" s="7" t="s">
        <v>11</v>
      </c>
      <c r="C71" s="8">
        <f t="shared" si="0"/>
        <v>0</v>
      </c>
    </row>
    <row r="72" spans="2:9" ht="16.5" thickBot="1" x14ac:dyDescent="0.3">
      <c r="B72" s="10" t="s">
        <v>12</v>
      </c>
      <c r="C72" s="11">
        <f t="shared" si="0"/>
        <v>0.05</v>
      </c>
      <c r="D72" s="58"/>
      <c r="E72" s="58"/>
      <c r="F72" s="58"/>
      <c r="G72" s="58"/>
    </row>
    <row r="73" spans="2:9" x14ac:dyDescent="0.25">
      <c r="B73" s="12"/>
      <c r="C73" s="55"/>
      <c r="D73" s="58"/>
      <c r="E73" s="58"/>
      <c r="F73" s="58"/>
      <c r="G73" s="58"/>
    </row>
    <row r="74" spans="2:9" ht="16.5" thickBot="1" x14ac:dyDescent="0.3">
      <c r="B74" s="59"/>
      <c r="C74" s="60"/>
      <c r="F74" s="61"/>
      <c r="G74" s="61"/>
    </row>
    <row r="75" spans="2:9" ht="18.75" x14ac:dyDescent="0.35">
      <c r="B75" s="52" t="s">
        <v>120</v>
      </c>
      <c r="C75" s="53" t="s">
        <v>21</v>
      </c>
    </row>
    <row r="76" spans="2:9" ht="16.5" thickBot="1" x14ac:dyDescent="0.3">
      <c r="B76" s="10"/>
      <c r="C76" s="54">
        <v>0.35</v>
      </c>
    </row>
    <row r="77" spans="2:9" x14ac:dyDescent="0.25">
      <c r="B77" s="12"/>
      <c r="C77" s="75"/>
    </row>
    <row r="78" spans="2:9" x14ac:dyDescent="0.25">
      <c r="B78" s="14"/>
      <c r="C78" s="15"/>
    </row>
    <row r="79" spans="2:9" s="19" customFormat="1" x14ac:dyDescent="0.25">
      <c r="B79" s="62" t="s">
        <v>76</v>
      </c>
      <c r="C79" s="17" t="s">
        <v>77</v>
      </c>
      <c r="D79" s="17">
        <v>2007</v>
      </c>
      <c r="E79" s="17">
        <v>2008</v>
      </c>
      <c r="F79" s="17">
        <v>2009</v>
      </c>
      <c r="G79" s="17">
        <v>2010</v>
      </c>
      <c r="H79" s="17">
        <v>2011</v>
      </c>
      <c r="I79" s="18">
        <v>2012</v>
      </c>
    </row>
    <row r="80" spans="2:9" s="19" customFormat="1" x14ac:dyDescent="0.25">
      <c r="B80" s="38" t="s">
        <v>24</v>
      </c>
      <c r="C80" s="39" t="s">
        <v>13</v>
      </c>
      <c r="D80" s="145">
        <f t="shared" ref="D80:I80" si="1">((D28-$C$76)*$C$63)/10^9</f>
        <v>1.202999993E-2</v>
      </c>
      <c r="E80" s="145">
        <f t="shared" si="1"/>
        <v>1.337950093E-2</v>
      </c>
      <c r="F80" s="145">
        <f t="shared" si="1"/>
        <v>1.3015248929999999E-2</v>
      </c>
      <c r="G80" s="145">
        <f t="shared" si="1"/>
        <v>7.2928759299999996E-3</v>
      </c>
      <c r="H80" s="145">
        <f t="shared" si="1"/>
        <v>9.5884979300000003E-3</v>
      </c>
      <c r="I80" s="146">
        <f t="shared" si="1"/>
        <v>1.292462393E-2</v>
      </c>
    </row>
    <row r="81" spans="2:9" s="64" customFormat="1" x14ac:dyDescent="0.25">
      <c r="D81" s="80"/>
      <c r="E81" s="80"/>
      <c r="F81" s="80"/>
      <c r="G81" s="80"/>
      <c r="H81" s="80"/>
      <c r="I81" s="80"/>
    </row>
    <row r="82" spans="2:9" x14ac:dyDescent="0.25">
      <c r="B82" s="14"/>
      <c r="C82" s="15"/>
    </row>
    <row r="83" spans="2:9" s="19" customFormat="1" x14ac:dyDescent="0.25">
      <c r="B83" s="16" t="s">
        <v>79</v>
      </c>
      <c r="C83" s="17" t="s">
        <v>80</v>
      </c>
      <c r="D83" s="17">
        <v>2007</v>
      </c>
      <c r="E83" s="17">
        <v>2008</v>
      </c>
      <c r="F83" s="17">
        <v>2009</v>
      </c>
      <c r="G83" s="17">
        <v>2010</v>
      </c>
      <c r="H83" s="17">
        <v>2011</v>
      </c>
      <c r="I83" s="18">
        <v>2012</v>
      </c>
    </row>
    <row r="84" spans="2:9" s="64" customFormat="1" x14ac:dyDescent="0.25">
      <c r="B84" s="22" t="s">
        <v>24</v>
      </c>
      <c r="C84" s="23" t="s">
        <v>13</v>
      </c>
      <c r="D84" s="66">
        <f>0.7</f>
        <v>0.7</v>
      </c>
      <c r="E84" s="66">
        <v>0.7</v>
      </c>
      <c r="F84" s="66">
        <v>0.7</v>
      </c>
      <c r="G84" s="66">
        <v>0.7</v>
      </c>
      <c r="H84" s="66">
        <v>0.7</v>
      </c>
      <c r="I84" s="66">
        <v>0.7</v>
      </c>
    </row>
    <row r="85" spans="2:9" x14ac:dyDescent="0.25">
      <c r="B85" s="68"/>
      <c r="C85" s="69"/>
      <c r="D85" s="33"/>
      <c r="E85" s="33"/>
      <c r="F85" s="33"/>
      <c r="G85" s="33"/>
      <c r="H85" s="33"/>
      <c r="I85" s="33"/>
    </row>
    <row r="86" spans="2:9" x14ac:dyDescent="0.25">
      <c r="B86" s="33"/>
      <c r="C86" s="33"/>
      <c r="D86" s="33"/>
      <c r="E86" s="33"/>
      <c r="F86" s="33"/>
      <c r="G86" s="33"/>
      <c r="H86" s="33"/>
      <c r="I86" s="33"/>
    </row>
    <row r="87" spans="2:9" s="19" customFormat="1" x14ac:dyDescent="0.25">
      <c r="B87" s="16" t="s">
        <v>78</v>
      </c>
      <c r="C87" s="17" t="s">
        <v>77</v>
      </c>
      <c r="D87" s="17">
        <v>2007</v>
      </c>
      <c r="E87" s="17">
        <v>2008</v>
      </c>
      <c r="F87" s="17">
        <v>2009</v>
      </c>
      <c r="G87" s="17">
        <v>2010</v>
      </c>
      <c r="H87" s="17">
        <v>2011</v>
      </c>
      <c r="I87" s="18">
        <v>2012</v>
      </c>
    </row>
    <row r="88" spans="2:9" s="19" customFormat="1" x14ac:dyDescent="0.25">
      <c r="B88" s="22" t="s">
        <v>24</v>
      </c>
      <c r="C88" s="23" t="s">
        <v>13</v>
      </c>
      <c r="D88" s="137">
        <f>D80*(1-$D$84)</f>
        <v>3.6089999790000007E-3</v>
      </c>
      <c r="E88" s="137">
        <f>E80*(1-$E$84)</f>
        <v>4.0138502790000004E-3</v>
      </c>
      <c r="F88" s="137">
        <f>F80*(1-$F$84)</f>
        <v>3.9045746790000004E-3</v>
      </c>
      <c r="G88" s="137">
        <f>G80*(1-$G$84)</f>
        <v>2.1878627790000004E-3</v>
      </c>
      <c r="H88" s="137">
        <f>H80*(1-$H$84)</f>
        <v>2.8765493790000006E-3</v>
      </c>
      <c r="I88" s="150">
        <f>I80*(1-$I$84)</f>
        <v>3.8773871790000005E-3</v>
      </c>
    </row>
    <row r="89" spans="2:9" s="64" customFormat="1" x14ac:dyDescent="0.25">
      <c r="D89" s="81"/>
      <c r="E89" s="81"/>
      <c r="F89" s="81"/>
      <c r="G89" s="81"/>
      <c r="H89" s="81"/>
      <c r="I89" s="81"/>
    </row>
    <row r="90" spans="2:9" x14ac:dyDescent="0.25">
      <c r="B90" s="33"/>
      <c r="C90" s="33"/>
      <c r="D90" s="33"/>
      <c r="E90" s="33"/>
      <c r="F90" s="33"/>
      <c r="G90" s="33"/>
      <c r="H90" s="33"/>
      <c r="I90" s="33"/>
    </row>
    <row r="91" spans="2:9" s="19" customFormat="1" x14ac:dyDescent="0.25">
      <c r="B91" s="16" t="s">
        <v>91</v>
      </c>
      <c r="C91" s="17" t="s">
        <v>77</v>
      </c>
      <c r="D91" s="17">
        <v>2007</v>
      </c>
      <c r="E91" s="17">
        <v>2008</v>
      </c>
      <c r="F91" s="17">
        <v>2009</v>
      </c>
      <c r="G91" s="17">
        <v>2010</v>
      </c>
      <c r="H91" s="17">
        <v>2011</v>
      </c>
      <c r="I91" s="18">
        <v>2012</v>
      </c>
    </row>
    <row r="92" spans="2:9" s="71" customFormat="1" x14ac:dyDescent="0.25">
      <c r="B92" s="22" t="s">
        <v>24</v>
      </c>
      <c r="C92" s="23" t="s">
        <v>13</v>
      </c>
      <c r="D92" s="145">
        <f>D88*21</f>
        <v>7.5788999559000009E-2</v>
      </c>
      <c r="E92" s="145">
        <f t="shared" ref="E92:I92" si="2">E88*21</f>
        <v>8.4290855859000008E-2</v>
      </c>
      <c r="F92" s="145">
        <f t="shared" si="2"/>
        <v>8.1996068259000007E-2</v>
      </c>
      <c r="G92" s="145">
        <f t="shared" si="2"/>
        <v>4.594511835900001E-2</v>
      </c>
      <c r="H92" s="145">
        <f t="shared" si="2"/>
        <v>6.0407536959000016E-2</v>
      </c>
      <c r="I92" s="146">
        <f t="shared" si="2"/>
        <v>8.1425130759000014E-2</v>
      </c>
    </row>
    <row r="93" spans="2:9" s="64" customFormat="1" x14ac:dyDescent="0.25">
      <c r="D93" s="81"/>
      <c r="E93" s="81"/>
      <c r="F93" s="81"/>
      <c r="G93" s="81"/>
      <c r="H93" s="81"/>
      <c r="I93" s="81"/>
    </row>
  </sheetData>
  <mergeCells count="1">
    <mergeCell ref="B41:C41"/>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91"/>
  <sheetViews>
    <sheetView workbookViewId="0">
      <selection activeCell="D23" sqref="D23:I23"/>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4.285156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74">
        <v>9</v>
      </c>
    </row>
    <row r="9" spans="2:3" x14ac:dyDescent="0.25">
      <c r="B9" s="5" t="s">
        <v>63</v>
      </c>
      <c r="C9" s="6">
        <v>1</v>
      </c>
    </row>
    <row r="10" spans="2:3" x14ac:dyDescent="0.25">
      <c r="B10" s="9" t="s">
        <v>9</v>
      </c>
      <c r="C10" s="8">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28</v>
      </c>
      <c r="C19" s="23" t="s">
        <v>13</v>
      </c>
      <c r="D19" s="76">
        <v>147500000</v>
      </c>
      <c r="E19" s="76">
        <v>155250000</v>
      </c>
      <c r="F19" s="76">
        <v>178000000</v>
      </c>
      <c r="G19" s="76">
        <v>193250000</v>
      </c>
      <c r="H19" s="76">
        <v>202000000</v>
      </c>
      <c r="I19" s="77">
        <v>214500000</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28</v>
      </c>
      <c r="C23" s="23" t="s">
        <v>13</v>
      </c>
      <c r="D23" s="137">
        <v>0.7</v>
      </c>
      <c r="E23" s="137">
        <v>0.7</v>
      </c>
      <c r="F23" s="137">
        <v>0.7</v>
      </c>
      <c r="G23" s="137">
        <v>0.7</v>
      </c>
      <c r="H23" s="137">
        <v>0.7</v>
      </c>
      <c r="I23" s="137">
        <v>0.7</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28</v>
      </c>
      <c r="C27" s="39" t="s">
        <v>13</v>
      </c>
      <c r="D27" s="138">
        <f>D19*$D$23*$C$9</f>
        <v>103250000</v>
      </c>
      <c r="E27" s="138">
        <f>E19*$E$23*$C$9</f>
        <v>108675000</v>
      </c>
      <c r="F27" s="138">
        <f>F19*$F$23*$C$9</f>
        <v>124599999.99999999</v>
      </c>
      <c r="G27" s="138">
        <f>G19*$G$23*$C$9</f>
        <v>135275000</v>
      </c>
      <c r="H27" s="138">
        <f>H19*$H$23*$C$9</f>
        <v>141400000</v>
      </c>
      <c r="I27" s="139">
        <f>I19*$I$23*$C$9</f>
        <v>150150000</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48">
        <v>0.1</v>
      </c>
      <c r="D31" s="46"/>
      <c r="E31" s="46"/>
      <c r="F31" s="43"/>
      <c r="G31" s="43"/>
      <c r="H31" s="43"/>
      <c r="I31" s="43"/>
    </row>
    <row r="32" spans="2:9" x14ac:dyDescent="0.25">
      <c r="B32" s="47" t="s">
        <v>104</v>
      </c>
      <c r="C32" s="48">
        <v>0</v>
      </c>
      <c r="D32" s="12"/>
      <c r="E32" s="46"/>
      <c r="F32" s="43"/>
      <c r="G32" s="43"/>
      <c r="H32" s="43"/>
      <c r="I32" s="43"/>
    </row>
    <row r="33" spans="2:9" x14ac:dyDescent="0.25">
      <c r="B33" s="47" t="s">
        <v>105</v>
      </c>
      <c r="C33" s="48">
        <v>0.3</v>
      </c>
      <c r="D33" s="12"/>
      <c r="E33" s="46"/>
      <c r="F33" s="43"/>
      <c r="G33" s="43"/>
      <c r="H33" s="43"/>
      <c r="I33" s="43"/>
    </row>
    <row r="34" spans="2:9" x14ac:dyDescent="0.25">
      <c r="B34" s="47" t="s">
        <v>106</v>
      </c>
      <c r="C34" s="48">
        <v>0.8</v>
      </c>
      <c r="D34" s="12"/>
      <c r="E34" s="46"/>
      <c r="F34" s="43"/>
      <c r="G34" s="43"/>
      <c r="H34" s="43"/>
      <c r="I34" s="43"/>
    </row>
    <row r="35" spans="2:9" x14ac:dyDescent="0.25">
      <c r="B35" s="47" t="s">
        <v>107</v>
      </c>
      <c r="C35" s="48">
        <v>0.8</v>
      </c>
      <c r="D35" s="12"/>
      <c r="E35" s="46"/>
      <c r="F35" s="43"/>
      <c r="G35" s="43"/>
      <c r="H35" s="43"/>
      <c r="I35" s="43"/>
    </row>
    <row r="36" spans="2:9" x14ac:dyDescent="0.25">
      <c r="B36" s="47" t="s">
        <v>108</v>
      </c>
      <c r="C36" s="48">
        <v>0.2</v>
      </c>
      <c r="D36" s="12"/>
      <c r="E36" s="46"/>
      <c r="F36" s="43"/>
      <c r="G36" s="43"/>
      <c r="H36" s="43"/>
      <c r="I36" s="43"/>
    </row>
    <row r="37" spans="2:9" x14ac:dyDescent="0.25">
      <c r="B37" s="49" t="s">
        <v>109</v>
      </c>
      <c r="C37" s="50">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8">
        <f>C32</f>
        <v>0</v>
      </c>
    </row>
    <row r="42" spans="2:9" x14ac:dyDescent="0.25">
      <c r="B42" s="9" t="s">
        <v>7</v>
      </c>
      <c r="C42" s="8">
        <f>C36</f>
        <v>0.2</v>
      </c>
    </row>
    <row r="43" spans="2:9" x14ac:dyDescent="0.25">
      <c r="B43" s="9" t="s">
        <v>3</v>
      </c>
      <c r="C43" s="8">
        <f>C35</f>
        <v>0.8</v>
      </c>
    </row>
    <row r="44" spans="2:9" x14ac:dyDescent="0.25">
      <c r="B44" s="9" t="s">
        <v>8</v>
      </c>
      <c r="C44" s="74">
        <f>C35</f>
        <v>0.8</v>
      </c>
    </row>
    <row r="45" spans="2:9" x14ac:dyDescent="0.25">
      <c r="B45" s="5" t="s">
        <v>63</v>
      </c>
      <c r="C45" s="6">
        <f>C32</f>
        <v>0</v>
      </c>
    </row>
    <row r="46" spans="2:9" x14ac:dyDescent="0.25">
      <c r="B46" s="9" t="s">
        <v>9</v>
      </c>
      <c r="C46" s="8">
        <f>C35</f>
        <v>0.8</v>
      </c>
    </row>
    <row r="47" spans="2:9" x14ac:dyDescent="0.25">
      <c r="B47" s="7" t="s">
        <v>2</v>
      </c>
      <c r="C47" s="8">
        <f>C35</f>
        <v>0.8</v>
      </c>
    </row>
    <row r="48" spans="2:9" x14ac:dyDescent="0.25">
      <c r="B48" s="7" t="s">
        <v>14</v>
      </c>
      <c r="C48" s="8">
        <f>C35</f>
        <v>0.8</v>
      </c>
    </row>
    <row r="49" spans="2:9" x14ac:dyDescent="0.25">
      <c r="B49" s="7" t="s">
        <v>98</v>
      </c>
      <c r="C49" s="8">
        <f>C35</f>
        <v>0.8</v>
      </c>
    </row>
    <row r="50" spans="2:9" x14ac:dyDescent="0.25">
      <c r="B50" s="7" t="s">
        <v>10</v>
      </c>
      <c r="C50" s="8">
        <f>C35</f>
        <v>0.8</v>
      </c>
    </row>
    <row r="51" spans="2:9" s="14" customFormat="1" x14ac:dyDescent="0.25">
      <c r="B51" s="7" t="s">
        <v>11</v>
      </c>
      <c r="C51" s="8">
        <f>C32</f>
        <v>0</v>
      </c>
      <c r="D51" s="2"/>
      <c r="E51" s="2"/>
      <c r="F51" s="2"/>
      <c r="G51" s="2"/>
      <c r="H51" s="2"/>
      <c r="I51" s="2"/>
    </row>
    <row r="52" spans="2:9" s="14" customFormat="1" ht="16.5" thickBot="1" x14ac:dyDescent="0.3">
      <c r="B52" s="10" t="s">
        <v>12</v>
      </c>
      <c r="C52" s="11">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8">
        <f t="shared" ref="C60:C71" si="0">C41*$C$56</f>
        <v>0</v>
      </c>
    </row>
    <row r="61" spans="2:9" x14ac:dyDescent="0.25">
      <c r="B61" s="9" t="s">
        <v>7</v>
      </c>
      <c r="C61" s="8">
        <f t="shared" si="0"/>
        <v>0.05</v>
      </c>
    </row>
    <row r="62" spans="2:9" s="14" customFormat="1" x14ac:dyDescent="0.25">
      <c r="B62" s="9" t="s">
        <v>3</v>
      </c>
      <c r="C62" s="8">
        <f t="shared" si="0"/>
        <v>0.2</v>
      </c>
      <c r="D62" s="2"/>
      <c r="E62" s="2"/>
      <c r="F62" s="2"/>
      <c r="G62" s="2"/>
      <c r="H62" s="2"/>
      <c r="I62" s="2"/>
    </row>
    <row r="63" spans="2:9" s="14" customFormat="1" x14ac:dyDescent="0.25">
      <c r="B63" s="9" t="s">
        <v>8</v>
      </c>
      <c r="C63" s="74">
        <f t="shared" si="0"/>
        <v>0.2</v>
      </c>
      <c r="D63" s="2"/>
      <c r="E63" s="2"/>
      <c r="F63" s="2"/>
      <c r="G63" s="2"/>
      <c r="H63" s="2"/>
      <c r="I63" s="2"/>
    </row>
    <row r="64" spans="2:9" x14ac:dyDescent="0.25">
      <c r="B64" s="5" t="s">
        <v>63</v>
      </c>
      <c r="C64" s="6">
        <f t="shared" si="0"/>
        <v>0</v>
      </c>
    </row>
    <row r="65" spans="2:9" x14ac:dyDescent="0.25">
      <c r="B65" s="9" t="s">
        <v>9</v>
      </c>
      <c r="C65" s="8">
        <f t="shared" si="0"/>
        <v>0.2</v>
      </c>
    </row>
    <row r="66" spans="2:9" x14ac:dyDescent="0.25">
      <c r="B66" s="7" t="s">
        <v>2</v>
      </c>
      <c r="C66" s="8">
        <f t="shared" si="0"/>
        <v>0.2</v>
      </c>
    </row>
    <row r="67" spans="2:9" x14ac:dyDescent="0.25">
      <c r="B67" s="7" t="s">
        <v>14</v>
      </c>
      <c r="C67" s="8">
        <f t="shared" si="0"/>
        <v>0.2</v>
      </c>
    </row>
    <row r="68" spans="2:9" x14ac:dyDescent="0.25">
      <c r="B68" s="7" t="s">
        <v>97</v>
      </c>
      <c r="C68" s="8">
        <f t="shared" si="0"/>
        <v>0.2</v>
      </c>
    </row>
    <row r="69" spans="2:9" x14ac:dyDescent="0.25">
      <c r="B69" s="7" t="s">
        <v>10</v>
      </c>
      <c r="C69" s="8">
        <f t="shared" si="0"/>
        <v>0.2</v>
      </c>
    </row>
    <row r="70" spans="2:9" x14ac:dyDescent="0.25">
      <c r="B70" s="7" t="s">
        <v>11</v>
      </c>
      <c r="C70" s="8">
        <f t="shared" si="0"/>
        <v>0</v>
      </c>
    </row>
    <row r="71" spans="2:9" ht="16.5" thickBot="1" x14ac:dyDescent="0.3">
      <c r="B71" s="10" t="s">
        <v>12</v>
      </c>
      <c r="C71" s="11">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28</v>
      </c>
      <c r="C78" s="39" t="s">
        <v>13</v>
      </c>
      <c r="D78" s="145">
        <f t="shared" ref="D78:I78" si="1">((D27-$C$75)*$C$64)/10^9</f>
        <v>0</v>
      </c>
      <c r="E78" s="145">
        <f t="shared" si="1"/>
        <v>0</v>
      </c>
      <c r="F78" s="145">
        <f t="shared" si="1"/>
        <v>0</v>
      </c>
      <c r="G78" s="145">
        <f t="shared" si="1"/>
        <v>0</v>
      </c>
      <c r="H78" s="145">
        <f t="shared" si="1"/>
        <v>0</v>
      </c>
      <c r="I78" s="146">
        <f t="shared" si="1"/>
        <v>0</v>
      </c>
    </row>
    <row r="79" spans="2:9" s="64" customFormat="1" x14ac:dyDescent="0.25">
      <c r="B79" s="82"/>
      <c r="C79" s="82"/>
      <c r="D79" s="80"/>
      <c r="E79" s="80"/>
      <c r="F79" s="80"/>
      <c r="G79" s="80"/>
      <c r="H79" s="80"/>
      <c r="I79" s="80"/>
    </row>
    <row r="80" spans="2:9" x14ac:dyDescent="0.25">
      <c r="B80" s="14"/>
      <c r="C80" s="15"/>
    </row>
    <row r="81" spans="2:10" s="19" customFormat="1" x14ac:dyDescent="0.25">
      <c r="B81" s="16" t="s">
        <v>79</v>
      </c>
      <c r="C81" s="17" t="s">
        <v>80</v>
      </c>
      <c r="D81" s="17">
        <v>2007</v>
      </c>
      <c r="E81" s="17">
        <v>2008</v>
      </c>
      <c r="F81" s="17">
        <v>2009</v>
      </c>
      <c r="G81" s="17">
        <v>2010</v>
      </c>
      <c r="H81" s="17">
        <v>2011</v>
      </c>
      <c r="I81" s="18">
        <v>2012</v>
      </c>
    </row>
    <row r="82" spans="2:10" s="64" customFormat="1" x14ac:dyDescent="0.25">
      <c r="B82" s="22" t="s">
        <v>28</v>
      </c>
      <c r="C82" s="23" t="s">
        <v>13</v>
      </c>
      <c r="D82" s="66">
        <v>0</v>
      </c>
      <c r="E82" s="66">
        <v>0</v>
      </c>
      <c r="F82" s="66">
        <v>0</v>
      </c>
      <c r="G82" s="66">
        <v>0</v>
      </c>
      <c r="H82" s="66">
        <v>0</v>
      </c>
      <c r="I82" s="66">
        <v>0</v>
      </c>
    </row>
    <row r="83" spans="2:10" x14ac:dyDescent="0.25">
      <c r="B83" s="68"/>
      <c r="C83" s="69"/>
      <c r="D83" s="33"/>
      <c r="E83" s="33"/>
      <c r="F83" s="33"/>
      <c r="G83" s="33"/>
      <c r="H83" s="33"/>
      <c r="I83" s="33"/>
    </row>
    <row r="84" spans="2:10" x14ac:dyDescent="0.25">
      <c r="B84" s="33"/>
      <c r="C84" s="33"/>
      <c r="D84" s="33"/>
      <c r="E84" s="33"/>
      <c r="F84" s="33"/>
      <c r="G84" s="33"/>
      <c r="H84" s="33"/>
      <c r="I84" s="33"/>
    </row>
    <row r="85" spans="2:10" s="19" customFormat="1" x14ac:dyDescent="0.25">
      <c r="B85" s="16" t="s">
        <v>75</v>
      </c>
      <c r="C85" s="17" t="s">
        <v>77</v>
      </c>
      <c r="D85" s="17">
        <v>2007</v>
      </c>
      <c r="E85" s="17">
        <v>2008</v>
      </c>
      <c r="F85" s="17">
        <v>2009</v>
      </c>
      <c r="G85" s="17">
        <v>2010</v>
      </c>
      <c r="H85" s="17">
        <v>2011</v>
      </c>
      <c r="I85" s="18">
        <v>2012</v>
      </c>
    </row>
    <row r="86" spans="2:10" s="19" customFormat="1" x14ac:dyDescent="0.25">
      <c r="B86" s="22" t="s">
        <v>28</v>
      </c>
      <c r="C86" s="23" t="s">
        <v>13</v>
      </c>
      <c r="D86" s="137">
        <f>D78*(1-$D$82)</f>
        <v>0</v>
      </c>
      <c r="E86" s="137">
        <f>E78*(1-$E$82)</f>
        <v>0</v>
      </c>
      <c r="F86" s="137">
        <f>F78*(1-$F$82)</f>
        <v>0</v>
      </c>
      <c r="G86" s="137">
        <f>G78*(1-$G$82)</f>
        <v>0</v>
      </c>
      <c r="H86" s="137">
        <f>H78*(1-$H$82)</f>
        <v>0</v>
      </c>
      <c r="I86" s="150">
        <f>I78*(1-$I$82)</f>
        <v>0</v>
      </c>
    </row>
    <row r="87" spans="2:10" s="64" customFormat="1" x14ac:dyDescent="0.25">
      <c r="D87" s="81"/>
      <c r="E87" s="81"/>
      <c r="F87" s="81"/>
      <c r="G87" s="81"/>
      <c r="H87" s="81"/>
      <c r="I87" s="81"/>
    </row>
    <row r="88" spans="2:10" x14ac:dyDescent="0.25">
      <c r="B88" s="33"/>
      <c r="C88" s="33"/>
      <c r="D88" s="33"/>
      <c r="E88" s="33"/>
      <c r="F88" s="33"/>
      <c r="G88" s="33"/>
      <c r="H88" s="33"/>
      <c r="I88" s="33"/>
    </row>
    <row r="89" spans="2:10" s="19" customFormat="1" x14ac:dyDescent="0.25">
      <c r="B89" s="16" t="s">
        <v>89</v>
      </c>
      <c r="C89" s="17" t="s">
        <v>77</v>
      </c>
      <c r="D89" s="17">
        <v>2007</v>
      </c>
      <c r="E89" s="17">
        <v>2008</v>
      </c>
      <c r="F89" s="17">
        <v>2009</v>
      </c>
      <c r="G89" s="17">
        <v>2010</v>
      </c>
      <c r="H89" s="17">
        <v>2011</v>
      </c>
      <c r="I89" s="18">
        <v>2012</v>
      </c>
    </row>
    <row r="90" spans="2:10" s="71" customFormat="1" x14ac:dyDescent="0.25">
      <c r="B90" s="22" t="s">
        <v>28</v>
      </c>
      <c r="C90" s="23" t="s">
        <v>13</v>
      </c>
      <c r="D90" s="145">
        <f>D86*21</f>
        <v>0</v>
      </c>
      <c r="E90" s="145">
        <f t="shared" ref="E90:I90" si="2">E86*21</f>
        <v>0</v>
      </c>
      <c r="F90" s="145">
        <f t="shared" si="2"/>
        <v>0</v>
      </c>
      <c r="G90" s="145">
        <f t="shared" si="2"/>
        <v>0</v>
      </c>
      <c r="H90" s="145">
        <f t="shared" si="2"/>
        <v>0</v>
      </c>
      <c r="I90" s="146">
        <f t="shared" si="2"/>
        <v>0</v>
      </c>
      <c r="J90" s="188"/>
    </row>
    <row r="91" spans="2:10"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91"/>
  <sheetViews>
    <sheetView workbookViewId="0">
      <selection activeCell="D23" sqref="D23:I23"/>
    </sheetView>
  </sheetViews>
  <sheetFormatPr defaultColWidth="8.85546875" defaultRowHeight="15.75" x14ac:dyDescent="0.25"/>
  <cols>
    <col min="1" max="1" width="5.7109375" style="2" customWidth="1"/>
    <col min="2" max="2" width="66.42578125" style="2" customWidth="1"/>
    <col min="3" max="3" width="15.42578125" style="2" bestFit="1" customWidth="1"/>
    <col min="4" max="9" width="14.28515625" style="2" bestFit="1" customWidth="1"/>
    <col min="10" max="16384" width="8.85546875" style="2"/>
  </cols>
  <sheetData>
    <row r="2" spans="2:3" x14ac:dyDescent="0.25">
      <c r="B2" s="1" t="s">
        <v>4</v>
      </c>
    </row>
    <row r="3" spans="2:3" ht="18.75" customHeight="1" thickBot="1" x14ac:dyDescent="0.3">
      <c r="C3" s="1"/>
    </row>
    <row r="4" spans="2:3" ht="18.75" x14ac:dyDescent="0.35">
      <c r="B4" s="3" t="s">
        <v>114</v>
      </c>
      <c r="C4" s="4" t="s">
        <v>5</v>
      </c>
    </row>
    <row r="5" spans="2:3" x14ac:dyDescent="0.25">
      <c r="B5" s="9" t="s">
        <v>6</v>
      </c>
      <c r="C5" s="8">
        <v>0.55000000000000004</v>
      </c>
    </row>
    <row r="6" spans="2:3" x14ac:dyDescent="0.25">
      <c r="B6" s="9" t="s">
        <v>7</v>
      </c>
      <c r="C6" s="8">
        <v>3</v>
      </c>
    </row>
    <row r="7" spans="2:3" x14ac:dyDescent="0.25">
      <c r="B7" s="9" t="s">
        <v>3</v>
      </c>
      <c r="C7" s="8">
        <v>2.5</v>
      </c>
    </row>
    <row r="8" spans="2:3" x14ac:dyDescent="0.25">
      <c r="B8" s="9" t="s">
        <v>8</v>
      </c>
      <c r="C8" s="74">
        <v>9</v>
      </c>
    </row>
    <row r="9" spans="2:3" x14ac:dyDescent="0.25">
      <c r="B9" s="9" t="s">
        <v>63</v>
      </c>
      <c r="C9" s="74">
        <v>1</v>
      </c>
    </row>
    <row r="10" spans="2:3" x14ac:dyDescent="0.25">
      <c r="B10" s="5" t="s">
        <v>9</v>
      </c>
      <c r="C10" s="6">
        <v>2.2400000000000002</v>
      </c>
    </row>
    <row r="11" spans="2:3" x14ac:dyDescent="0.25">
      <c r="B11" s="7" t="s">
        <v>2</v>
      </c>
      <c r="C11" s="8">
        <v>2.9</v>
      </c>
    </row>
    <row r="12" spans="2:3" x14ac:dyDescent="0.25">
      <c r="B12" s="7" t="s">
        <v>14</v>
      </c>
      <c r="C12" s="8">
        <v>4.0999999999999996</v>
      </c>
    </row>
    <row r="13" spans="2:3" x14ac:dyDescent="0.25">
      <c r="B13" s="7" t="s">
        <v>97</v>
      </c>
      <c r="C13" s="8">
        <v>9</v>
      </c>
    </row>
    <row r="14" spans="2:3" x14ac:dyDescent="0.25">
      <c r="B14" s="7" t="s">
        <v>10</v>
      </c>
      <c r="C14" s="8">
        <v>5.9</v>
      </c>
    </row>
    <row r="15" spans="2:3" x14ac:dyDescent="0.25">
      <c r="B15" s="7" t="s">
        <v>11</v>
      </c>
      <c r="C15" s="8">
        <v>6.12</v>
      </c>
    </row>
    <row r="16" spans="2:3" ht="16.5" thickBot="1" x14ac:dyDescent="0.3">
      <c r="B16" s="10" t="s">
        <v>12</v>
      </c>
      <c r="C16" s="11">
        <v>3.1</v>
      </c>
    </row>
    <row r="17" spans="2:9" x14ac:dyDescent="0.25">
      <c r="B17" s="14"/>
      <c r="C17" s="15"/>
    </row>
    <row r="18" spans="2:9" s="19" customFormat="1" ht="18.75" x14ac:dyDescent="0.25">
      <c r="B18" s="16" t="s">
        <v>115</v>
      </c>
      <c r="C18" s="17" t="s">
        <v>17</v>
      </c>
      <c r="D18" s="17">
        <v>2007</v>
      </c>
      <c r="E18" s="17">
        <v>2008</v>
      </c>
      <c r="F18" s="17">
        <v>2009</v>
      </c>
      <c r="G18" s="17">
        <v>2010</v>
      </c>
      <c r="H18" s="17">
        <v>2011</v>
      </c>
      <c r="I18" s="18">
        <v>2012</v>
      </c>
    </row>
    <row r="19" spans="2:9" s="19" customFormat="1" x14ac:dyDescent="0.25">
      <c r="B19" s="22" t="s">
        <v>29</v>
      </c>
      <c r="C19" s="23" t="s">
        <v>13</v>
      </c>
      <c r="D19" s="135">
        <v>106575000</v>
      </c>
      <c r="E19" s="135">
        <v>111125000</v>
      </c>
      <c r="F19" s="135">
        <v>115350000</v>
      </c>
      <c r="G19" s="135">
        <v>120450000</v>
      </c>
      <c r="H19" s="135">
        <v>126375000</v>
      </c>
      <c r="I19" s="136">
        <v>131275000</v>
      </c>
    </row>
    <row r="20" spans="2:9" s="19" customFormat="1" x14ac:dyDescent="0.25">
      <c r="D20" s="28"/>
      <c r="E20" s="28"/>
      <c r="F20" s="28"/>
      <c r="G20" s="28"/>
      <c r="H20" s="28"/>
      <c r="I20" s="28"/>
    </row>
    <row r="21" spans="2:9" s="19" customFormat="1" x14ac:dyDescent="0.25">
      <c r="B21" s="29"/>
      <c r="C21" s="29"/>
      <c r="D21" s="30"/>
      <c r="E21" s="30"/>
      <c r="F21" s="30"/>
      <c r="G21" s="30"/>
      <c r="H21" s="30"/>
      <c r="I21" s="30"/>
    </row>
    <row r="22" spans="2:9" s="19" customFormat="1" ht="18.75" x14ac:dyDescent="0.25">
      <c r="B22" s="16" t="s">
        <v>116</v>
      </c>
      <c r="C22" s="17" t="s">
        <v>117</v>
      </c>
      <c r="D22" s="17">
        <v>2007</v>
      </c>
      <c r="E22" s="17">
        <v>2008</v>
      </c>
      <c r="F22" s="17">
        <v>2009</v>
      </c>
      <c r="G22" s="17">
        <v>2010</v>
      </c>
      <c r="H22" s="17">
        <v>2011</v>
      </c>
      <c r="I22" s="18">
        <v>2012</v>
      </c>
    </row>
    <row r="23" spans="2:9" s="19" customFormat="1" x14ac:dyDescent="0.25">
      <c r="B23" s="22" t="s">
        <v>29</v>
      </c>
      <c r="C23" s="23" t="s">
        <v>13</v>
      </c>
      <c r="D23" s="137">
        <v>3</v>
      </c>
      <c r="E23" s="137">
        <v>3</v>
      </c>
      <c r="F23" s="137">
        <v>3</v>
      </c>
      <c r="G23" s="137">
        <v>3</v>
      </c>
      <c r="H23" s="137">
        <v>3</v>
      </c>
      <c r="I23" s="150">
        <v>3</v>
      </c>
    </row>
    <row r="24" spans="2:9" s="19" customFormat="1" x14ac:dyDescent="0.25">
      <c r="B24" s="26"/>
      <c r="C24" s="27"/>
      <c r="D24" s="32"/>
      <c r="E24" s="32"/>
      <c r="F24" s="32"/>
      <c r="G24" s="32"/>
      <c r="H24" s="32"/>
      <c r="I24" s="32"/>
    </row>
    <row r="25" spans="2:9" x14ac:dyDescent="0.25">
      <c r="B25" s="33"/>
      <c r="C25" s="33"/>
      <c r="D25" s="33"/>
      <c r="E25" s="33"/>
      <c r="F25" s="33"/>
      <c r="G25" s="33"/>
      <c r="H25" s="33"/>
      <c r="I25" s="33"/>
    </row>
    <row r="26" spans="2:9" s="19" customFormat="1" ht="18.75" x14ac:dyDescent="0.25">
      <c r="B26" s="16" t="s">
        <v>118</v>
      </c>
      <c r="C26" s="17" t="s">
        <v>16</v>
      </c>
      <c r="D26" s="17">
        <v>2007</v>
      </c>
      <c r="E26" s="17">
        <v>2008</v>
      </c>
      <c r="F26" s="17">
        <v>2009</v>
      </c>
      <c r="G26" s="17">
        <v>2010</v>
      </c>
      <c r="H26" s="17">
        <v>2011</v>
      </c>
      <c r="I26" s="18">
        <v>2012</v>
      </c>
    </row>
    <row r="27" spans="2:9" s="19" customFormat="1" x14ac:dyDescent="0.25">
      <c r="B27" s="38" t="s">
        <v>29</v>
      </c>
      <c r="C27" s="39" t="s">
        <v>13</v>
      </c>
      <c r="D27" s="138">
        <f>D19*$D$23*$C$10</f>
        <v>716184000.00000012</v>
      </c>
      <c r="E27" s="138">
        <f>E19*$E$23*$C$10</f>
        <v>746760000.00000012</v>
      </c>
      <c r="F27" s="138">
        <f>F19*$F$23*$C$10</f>
        <v>775152000.00000012</v>
      </c>
      <c r="G27" s="138">
        <f>G19*$G$23*$C$10</f>
        <v>809424000.00000012</v>
      </c>
      <c r="H27" s="138">
        <f>H19*$H$23*$C$10</f>
        <v>849240000.00000012</v>
      </c>
      <c r="I27" s="139">
        <f>I19*$I$23*$C$10</f>
        <v>882168000.00000012</v>
      </c>
    </row>
    <row r="28" spans="2:9" x14ac:dyDescent="0.25">
      <c r="D28" s="46"/>
      <c r="E28" s="46"/>
      <c r="F28" s="46"/>
      <c r="G28" s="46"/>
      <c r="H28" s="46"/>
      <c r="I28" s="46"/>
    </row>
    <row r="29" spans="2:9" x14ac:dyDescent="0.25">
      <c r="B29" s="15"/>
      <c r="C29" s="15"/>
      <c r="D29" s="51"/>
      <c r="E29" s="51"/>
      <c r="F29" s="51"/>
      <c r="G29" s="51"/>
      <c r="H29" s="51"/>
      <c r="I29" s="51"/>
    </row>
    <row r="30" spans="2:9" ht="31.5" x14ac:dyDescent="0.25">
      <c r="B30" s="44" t="s">
        <v>101</v>
      </c>
      <c r="C30" s="45" t="s">
        <v>102</v>
      </c>
      <c r="D30" s="26"/>
      <c r="E30" s="26"/>
      <c r="F30" s="46"/>
      <c r="G30" s="46"/>
      <c r="H30" s="46"/>
      <c r="I30" s="46"/>
    </row>
    <row r="31" spans="2:9" x14ac:dyDescent="0.25">
      <c r="B31" s="47" t="s">
        <v>103</v>
      </c>
      <c r="C31" s="140">
        <v>0.1</v>
      </c>
      <c r="D31" s="46"/>
      <c r="E31" s="46"/>
      <c r="F31" s="43"/>
      <c r="G31" s="43"/>
      <c r="H31" s="43"/>
      <c r="I31" s="43"/>
    </row>
    <row r="32" spans="2:9" x14ac:dyDescent="0.25">
      <c r="B32" s="47" t="s">
        <v>104</v>
      </c>
      <c r="C32" s="140">
        <v>0</v>
      </c>
      <c r="D32" s="12"/>
      <c r="E32" s="46"/>
      <c r="F32" s="43"/>
      <c r="G32" s="43"/>
      <c r="H32" s="43"/>
      <c r="I32" s="43"/>
    </row>
    <row r="33" spans="2:9" x14ac:dyDescent="0.25">
      <c r="B33" s="47" t="s">
        <v>105</v>
      </c>
      <c r="C33" s="140">
        <v>0.3</v>
      </c>
      <c r="D33" s="12"/>
      <c r="E33" s="46"/>
      <c r="F33" s="43"/>
      <c r="G33" s="43"/>
      <c r="H33" s="43"/>
      <c r="I33" s="43"/>
    </row>
    <row r="34" spans="2:9" x14ac:dyDescent="0.25">
      <c r="B34" s="47" t="s">
        <v>106</v>
      </c>
      <c r="C34" s="140">
        <v>0.8</v>
      </c>
      <c r="D34" s="12"/>
      <c r="E34" s="46"/>
      <c r="F34" s="43"/>
      <c r="G34" s="43"/>
      <c r="H34" s="43"/>
      <c r="I34" s="43"/>
    </row>
    <row r="35" spans="2:9" x14ac:dyDescent="0.25">
      <c r="B35" s="47" t="s">
        <v>107</v>
      </c>
      <c r="C35" s="140">
        <v>0.8</v>
      </c>
      <c r="D35" s="12"/>
      <c r="E35" s="46"/>
      <c r="F35" s="43"/>
      <c r="G35" s="43"/>
      <c r="H35" s="43"/>
      <c r="I35" s="43"/>
    </row>
    <row r="36" spans="2:9" x14ac:dyDescent="0.25">
      <c r="B36" s="47" t="s">
        <v>108</v>
      </c>
      <c r="C36" s="140">
        <v>0.2</v>
      </c>
      <c r="D36" s="12"/>
      <c r="E36" s="46"/>
      <c r="F36" s="43"/>
      <c r="G36" s="43"/>
      <c r="H36" s="43"/>
      <c r="I36" s="43"/>
    </row>
    <row r="37" spans="2:9" x14ac:dyDescent="0.25">
      <c r="B37" s="49" t="s">
        <v>109</v>
      </c>
      <c r="C37" s="139">
        <v>0.8</v>
      </c>
      <c r="D37" s="12"/>
      <c r="E37" s="46"/>
      <c r="F37" s="43"/>
      <c r="G37" s="43"/>
      <c r="H37" s="43"/>
      <c r="I37" s="43"/>
    </row>
    <row r="38" spans="2:9" x14ac:dyDescent="0.25">
      <c r="B38" s="78"/>
      <c r="C38" s="79"/>
      <c r="D38" s="12"/>
      <c r="E38" s="46"/>
      <c r="F38" s="43"/>
      <c r="G38" s="43"/>
      <c r="H38" s="43"/>
      <c r="I38" s="43"/>
    </row>
    <row r="39" spans="2:9" ht="16.5" thickBot="1" x14ac:dyDescent="0.3">
      <c r="B39" s="78"/>
      <c r="C39" s="79"/>
      <c r="D39" s="12"/>
      <c r="E39" s="46"/>
      <c r="F39" s="43"/>
      <c r="G39" s="43"/>
      <c r="H39" s="43"/>
      <c r="I39" s="43"/>
    </row>
    <row r="40" spans="2:9" x14ac:dyDescent="0.25">
      <c r="B40" s="204" t="s">
        <v>110</v>
      </c>
      <c r="C40" s="205"/>
    </row>
    <row r="41" spans="2:9" x14ac:dyDescent="0.25">
      <c r="B41" s="9" t="s">
        <v>6</v>
      </c>
      <c r="C41" s="8">
        <f>C32</f>
        <v>0</v>
      </c>
    </row>
    <row r="42" spans="2:9" x14ac:dyDescent="0.25">
      <c r="B42" s="9" t="s">
        <v>7</v>
      </c>
      <c r="C42" s="8">
        <f>C36</f>
        <v>0.2</v>
      </c>
    </row>
    <row r="43" spans="2:9" x14ac:dyDescent="0.25">
      <c r="B43" s="9" t="s">
        <v>3</v>
      </c>
      <c r="C43" s="8">
        <f>C35</f>
        <v>0.8</v>
      </c>
    </row>
    <row r="44" spans="2:9" x14ac:dyDescent="0.25">
      <c r="B44" s="9" t="s">
        <v>8</v>
      </c>
      <c r="C44" s="74">
        <f>C35</f>
        <v>0.8</v>
      </c>
    </row>
    <row r="45" spans="2:9" x14ac:dyDescent="0.25">
      <c r="B45" s="9" t="s">
        <v>63</v>
      </c>
      <c r="C45" s="74">
        <f>C32</f>
        <v>0</v>
      </c>
    </row>
    <row r="46" spans="2:9" x14ac:dyDescent="0.25">
      <c r="B46" s="5" t="s">
        <v>9</v>
      </c>
      <c r="C46" s="6">
        <f>C35</f>
        <v>0.8</v>
      </c>
    </row>
    <row r="47" spans="2:9" x14ac:dyDescent="0.25">
      <c r="B47" s="7" t="s">
        <v>2</v>
      </c>
      <c r="C47" s="8">
        <f>C35</f>
        <v>0.8</v>
      </c>
    </row>
    <row r="48" spans="2:9" x14ac:dyDescent="0.25">
      <c r="B48" s="7" t="s">
        <v>14</v>
      </c>
      <c r="C48" s="8">
        <f>C35</f>
        <v>0.8</v>
      </c>
    </row>
    <row r="49" spans="2:9" x14ac:dyDescent="0.25">
      <c r="B49" s="7" t="s">
        <v>97</v>
      </c>
      <c r="C49" s="8">
        <f>C35</f>
        <v>0.8</v>
      </c>
    </row>
    <row r="50" spans="2:9" x14ac:dyDescent="0.25">
      <c r="B50" s="7" t="s">
        <v>10</v>
      </c>
      <c r="C50" s="8">
        <f>C35</f>
        <v>0.8</v>
      </c>
    </row>
    <row r="51" spans="2:9" s="14" customFormat="1" x14ac:dyDescent="0.25">
      <c r="B51" s="7" t="s">
        <v>11</v>
      </c>
      <c r="C51" s="8">
        <f>C32</f>
        <v>0</v>
      </c>
      <c r="D51" s="2"/>
      <c r="E51" s="2"/>
      <c r="F51" s="2"/>
      <c r="G51" s="2"/>
      <c r="H51" s="2"/>
      <c r="I51" s="2"/>
    </row>
    <row r="52" spans="2:9" s="14" customFormat="1" ht="16.5" thickBot="1" x14ac:dyDescent="0.3">
      <c r="B52" s="10" t="s">
        <v>12</v>
      </c>
      <c r="C52" s="11">
        <f>C36</f>
        <v>0.2</v>
      </c>
      <c r="D52" s="2"/>
      <c r="E52" s="2"/>
      <c r="F52" s="2"/>
      <c r="G52" s="2"/>
      <c r="H52" s="2"/>
      <c r="I52" s="2"/>
    </row>
    <row r="53" spans="2:9" x14ac:dyDescent="0.25">
      <c r="B53" s="14"/>
      <c r="C53" s="15"/>
    </row>
    <row r="54" spans="2:9" ht="16.5" thickBot="1" x14ac:dyDescent="0.3">
      <c r="B54" s="14"/>
      <c r="C54" s="15"/>
    </row>
    <row r="55" spans="2:9" x14ac:dyDescent="0.25">
      <c r="B55" s="52" t="s">
        <v>1</v>
      </c>
      <c r="C55" s="53" t="s">
        <v>15</v>
      </c>
    </row>
    <row r="56" spans="2:9" ht="16.5" thickBot="1" x14ac:dyDescent="0.3">
      <c r="B56" s="10"/>
      <c r="C56" s="54">
        <v>0.25</v>
      </c>
    </row>
    <row r="57" spans="2:9" x14ac:dyDescent="0.25">
      <c r="B57" s="12"/>
      <c r="C57" s="55"/>
    </row>
    <row r="58" spans="2:9" ht="16.5" thickBot="1" x14ac:dyDescent="0.3">
      <c r="B58" s="14"/>
      <c r="C58" s="15"/>
    </row>
    <row r="59" spans="2:9" ht="18.75" x14ac:dyDescent="0.35">
      <c r="B59" s="56" t="s">
        <v>119</v>
      </c>
      <c r="C59" s="57" t="s">
        <v>0</v>
      </c>
    </row>
    <row r="60" spans="2:9" x14ac:dyDescent="0.25">
      <c r="B60" s="9" t="s">
        <v>6</v>
      </c>
      <c r="C60" s="8">
        <f t="shared" ref="C60:C71" si="0">C41*$C$56</f>
        <v>0</v>
      </c>
    </row>
    <row r="61" spans="2:9" x14ac:dyDescent="0.25">
      <c r="B61" s="9" t="s">
        <v>7</v>
      </c>
      <c r="C61" s="8">
        <f t="shared" si="0"/>
        <v>0.05</v>
      </c>
    </row>
    <row r="62" spans="2:9" s="14" customFormat="1" x14ac:dyDescent="0.25">
      <c r="B62" s="9" t="s">
        <v>3</v>
      </c>
      <c r="C62" s="8">
        <f t="shared" si="0"/>
        <v>0.2</v>
      </c>
      <c r="D62" s="2"/>
      <c r="E62" s="2"/>
      <c r="F62" s="2"/>
      <c r="G62" s="2"/>
      <c r="H62" s="2"/>
      <c r="I62" s="2"/>
    </row>
    <row r="63" spans="2:9" s="14" customFormat="1" x14ac:dyDescent="0.25">
      <c r="B63" s="9" t="s">
        <v>8</v>
      </c>
      <c r="C63" s="74">
        <f t="shared" si="0"/>
        <v>0.2</v>
      </c>
      <c r="D63" s="2"/>
      <c r="E63" s="2"/>
      <c r="F63" s="2"/>
      <c r="G63" s="2"/>
      <c r="H63" s="2"/>
      <c r="I63" s="2"/>
    </row>
    <row r="64" spans="2:9" x14ac:dyDescent="0.25">
      <c r="B64" s="9" t="s">
        <v>63</v>
      </c>
      <c r="C64" s="74">
        <f t="shared" si="0"/>
        <v>0</v>
      </c>
    </row>
    <row r="65" spans="2:9" x14ac:dyDescent="0.25">
      <c r="B65" s="5" t="s">
        <v>9</v>
      </c>
      <c r="C65" s="6">
        <f t="shared" si="0"/>
        <v>0.2</v>
      </c>
    </row>
    <row r="66" spans="2:9" x14ac:dyDescent="0.25">
      <c r="B66" s="7" t="s">
        <v>2</v>
      </c>
      <c r="C66" s="8">
        <f t="shared" si="0"/>
        <v>0.2</v>
      </c>
    </row>
    <row r="67" spans="2:9" x14ac:dyDescent="0.25">
      <c r="B67" s="7" t="s">
        <v>14</v>
      </c>
      <c r="C67" s="8">
        <f t="shared" si="0"/>
        <v>0.2</v>
      </c>
    </row>
    <row r="68" spans="2:9" x14ac:dyDescent="0.25">
      <c r="B68" s="7" t="s">
        <v>97</v>
      </c>
      <c r="C68" s="8">
        <f t="shared" si="0"/>
        <v>0.2</v>
      </c>
    </row>
    <row r="69" spans="2:9" x14ac:dyDescent="0.25">
      <c r="B69" s="7" t="s">
        <v>10</v>
      </c>
      <c r="C69" s="8">
        <f t="shared" si="0"/>
        <v>0.2</v>
      </c>
    </row>
    <row r="70" spans="2:9" x14ac:dyDescent="0.25">
      <c r="B70" s="7" t="s">
        <v>11</v>
      </c>
      <c r="C70" s="8">
        <f t="shared" si="0"/>
        <v>0</v>
      </c>
    </row>
    <row r="71" spans="2:9" ht="16.5" thickBot="1" x14ac:dyDescent="0.3">
      <c r="B71" s="10" t="s">
        <v>12</v>
      </c>
      <c r="C71" s="11">
        <f t="shared" si="0"/>
        <v>0.05</v>
      </c>
      <c r="D71" s="58"/>
      <c r="E71" s="58"/>
      <c r="F71" s="58"/>
      <c r="G71" s="58"/>
    </row>
    <row r="72" spans="2:9" x14ac:dyDescent="0.25">
      <c r="B72" s="12"/>
      <c r="C72" s="55"/>
      <c r="D72" s="58"/>
      <c r="E72" s="58"/>
      <c r="F72" s="58"/>
      <c r="G72" s="58"/>
    </row>
    <row r="73" spans="2:9" ht="16.5" thickBot="1" x14ac:dyDescent="0.3">
      <c r="B73" s="59"/>
      <c r="C73" s="60"/>
      <c r="F73" s="61"/>
      <c r="G73" s="61"/>
    </row>
    <row r="74" spans="2:9" ht="18.75" x14ac:dyDescent="0.35">
      <c r="B74" s="52" t="s">
        <v>120</v>
      </c>
      <c r="C74" s="53" t="s">
        <v>21</v>
      </c>
    </row>
    <row r="75" spans="2:9" ht="16.5" thickBot="1" x14ac:dyDescent="0.3">
      <c r="B75" s="10"/>
      <c r="C75" s="54">
        <v>0.35</v>
      </c>
    </row>
    <row r="76" spans="2:9" x14ac:dyDescent="0.25">
      <c r="B76" s="14"/>
      <c r="C76" s="15"/>
    </row>
    <row r="77" spans="2:9" s="19" customFormat="1" x14ac:dyDescent="0.25">
      <c r="B77" s="62" t="s">
        <v>76</v>
      </c>
      <c r="C77" s="17" t="s">
        <v>77</v>
      </c>
      <c r="D77" s="17">
        <v>2007</v>
      </c>
      <c r="E77" s="17">
        <v>2008</v>
      </c>
      <c r="F77" s="17">
        <v>2009</v>
      </c>
      <c r="G77" s="17">
        <v>2010</v>
      </c>
      <c r="H77" s="17">
        <v>2011</v>
      </c>
      <c r="I77" s="18">
        <v>2012</v>
      </c>
    </row>
    <row r="78" spans="2:9" s="19" customFormat="1" x14ac:dyDescent="0.25">
      <c r="B78" s="38" t="s">
        <v>29</v>
      </c>
      <c r="C78" s="39" t="s">
        <v>13</v>
      </c>
      <c r="D78" s="145">
        <f t="shared" ref="D78:I78" si="1">((D27-$C$75)*$C$65)/10^9</f>
        <v>0.14323679993000005</v>
      </c>
      <c r="E78" s="145">
        <f t="shared" si="1"/>
        <v>0.14935199993000003</v>
      </c>
      <c r="F78" s="145">
        <f t="shared" si="1"/>
        <v>0.15503039993000003</v>
      </c>
      <c r="G78" s="145">
        <f t="shared" si="1"/>
        <v>0.16188479993000005</v>
      </c>
      <c r="H78" s="145">
        <f t="shared" si="1"/>
        <v>0.16984799993000005</v>
      </c>
      <c r="I78" s="146">
        <f t="shared" si="1"/>
        <v>0.17643359993000005</v>
      </c>
    </row>
    <row r="79" spans="2:9" s="64" customFormat="1" x14ac:dyDescent="0.25">
      <c r="B79" s="82"/>
      <c r="C79" s="82"/>
      <c r="D79" s="80"/>
      <c r="E79" s="80"/>
      <c r="F79" s="80"/>
      <c r="G79" s="80"/>
      <c r="H79" s="80"/>
      <c r="I79" s="80"/>
    </row>
    <row r="80" spans="2:9" x14ac:dyDescent="0.25">
      <c r="B80" s="14"/>
      <c r="C80" s="15"/>
    </row>
    <row r="81" spans="2:9" s="19" customFormat="1" x14ac:dyDescent="0.25">
      <c r="B81" s="16" t="s">
        <v>81</v>
      </c>
      <c r="C81" s="17" t="s">
        <v>80</v>
      </c>
      <c r="D81" s="17">
        <v>2007</v>
      </c>
      <c r="E81" s="17">
        <v>2008</v>
      </c>
      <c r="F81" s="17">
        <v>2009</v>
      </c>
      <c r="G81" s="17">
        <v>2010</v>
      </c>
      <c r="H81" s="17">
        <v>2011</v>
      </c>
      <c r="I81" s="18">
        <v>2012</v>
      </c>
    </row>
    <row r="82" spans="2:9" s="64" customFormat="1" x14ac:dyDescent="0.25">
      <c r="B82" s="22" t="s">
        <v>29</v>
      </c>
      <c r="C82" s="23" t="s">
        <v>13</v>
      </c>
      <c r="D82" s="66">
        <v>0.75</v>
      </c>
      <c r="E82" s="66">
        <v>0.75</v>
      </c>
      <c r="F82" s="66">
        <v>0.75</v>
      </c>
      <c r="G82" s="66">
        <v>0.75</v>
      </c>
      <c r="H82" s="66">
        <v>0.75</v>
      </c>
      <c r="I82" s="66">
        <v>0.75</v>
      </c>
    </row>
    <row r="83" spans="2:9" x14ac:dyDescent="0.25">
      <c r="B83" s="68"/>
      <c r="C83" s="69"/>
      <c r="D83" s="33"/>
      <c r="E83" s="33"/>
      <c r="F83" s="33"/>
      <c r="G83" s="33"/>
      <c r="H83" s="33"/>
      <c r="I83" s="33"/>
    </row>
    <row r="84" spans="2:9" x14ac:dyDescent="0.25">
      <c r="B84" s="33"/>
      <c r="C84" s="33"/>
      <c r="D84" s="33"/>
      <c r="E84" s="33"/>
      <c r="F84" s="33"/>
      <c r="G84" s="33"/>
      <c r="H84" s="33"/>
      <c r="I84" s="33"/>
    </row>
    <row r="85" spans="2:9" s="19" customFormat="1" x14ac:dyDescent="0.25">
      <c r="B85" s="16" t="s">
        <v>78</v>
      </c>
      <c r="C85" s="17" t="s">
        <v>77</v>
      </c>
      <c r="D85" s="17">
        <v>2007</v>
      </c>
      <c r="E85" s="17">
        <v>2008</v>
      </c>
      <c r="F85" s="17">
        <v>2009</v>
      </c>
      <c r="G85" s="17">
        <v>2010</v>
      </c>
      <c r="H85" s="17">
        <v>2011</v>
      </c>
      <c r="I85" s="18">
        <v>2012</v>
      </c>
    </row>
    <row r="86" spans="2:9" s="19" customFormat="1" x14ac:dyDescent="0.25">
      <c r="B86" s="22" t="s">
        <v>29</v>
      </c>
      <c r="C86" s="23" t="s">
        <v>13</v>
      </c>
      <c r="D86" s="137">
        <f>D78*(1-$D$82)</f>
        <v>3.5809199982500012E-2</v>
      </c>
      <c r="E86" s="137">
        <f>E78*(1-$E$82)</f>
        <v>3.7337999982500009E-2</v>
      </c>
      <c r="F86" s="137">
        <f>F78*(1-$F$82)</f>
        <v>3.8757599982500009E-2</v>
      </c>
      <c r="G86" s="137">
        <f>G78*(1-$G$82)</f>
        <v>4.0471199982500011E-2</v>
      </c>
      <c r="H86" s="137">
        <f>H78*(1-$H$82)</f>
        <v>4.2461999982500012E-2</v>
      </c>
      <c r="I86" s="150">
        <f>I78*(1-$I$82)</f>
        <v>4.4108399982500011E-2</v>
      </c>
    </row>
    <row r="87" spans="2:9" s="64" customFormat="1" x14ac:dyDescent="0.25">
      <c r="D87" s="81"/>
      <c r="E87" s="81"/>
      <c r="F87" s="81"/>
      <c r="G87" s="81"/>
      <c r="H87" s="81"/>
      <c r="I87" s="81"/>
    </row>
    <row r="88" spans="2:9" x14ac:dyDescent="0.25">
      <c r="B88" s="33"/>
      <c r="C88" s="33"/>
      <c r="D88" s="33"/>
      <c r="E88" s="33"/>
      <c r="F88" s="33"/>
      <c r="G88" s="33"/>
      <c r="H88" s="33"/>
      <c r="I88" s="33"/>
    </row>
    <row r="89" spans="2:9" s="19" customFormat="1" x14ac:dyDescent="0.25">
      <c r="B89" s="16" t="s">
        <v>88</v>
      </c>
      <c r="C89" s="17" t="s">
        <v>77</v>
      </c>
      <c r="D89" s="17">
        <v>2007</v>
      </c>
      <c r="E89" s="17">
        <v>2008</v>
      </c>
      <c r="F89" s="17">
        <v>2009</v>
      </c>
      <c r="G89" s="17">
        <v>2010</v>
      </c>
      <c r="H89" s="17">
        <v>2011</v>
      </c>
      <c r="I89" s="18">
        <v>2012</v>
      </c>
    </row>
    <row r="90" spans="2:9" s="71" customFormat="1" x14ac:dyDescent="0.25">
      <c r="B90" s="22" t="s">
        <v>29</v>
      </c>
      <c r="C90" s="23" t="s">
        <v>13</v>
      </c>
      <c r="D90" s="145">
        <f t="shared" ref="D90:I90" si="2">D86*21</f>
        <v>0.75199319963250022</v>
      </c>
      <c r="E90" s="145">
        <f t="shared" si="2"/>
        <v>0.78409799963250015</v>
      </c>
      <c r="F90" s="145">
        <f t="shared" si="2"/>
        <v>0.8139095996325002</v>
      </c>
      <c r="G90" s="145">
        <f t="shared" si="2"/>
        <v>0.84989519963250026</v>
      </c>
      <c r="H90" s="145">
        <f t="shared" si="2"/>
        <v>0.8917019996325003</v>
      </c>
      <c r="I90" s="146">
        <f t="shared" si="2"/>
        <v>0.92627639963250019</v>
      </c>
    </row>
    <row r="91" spans="2:9" s="64" customFormat="1" x14ac:dyDescent="0.25">
      <c r="D91" s="81"/>
      <c r="E91" s="81"/>
      <c r="F91" s="81"/>
      <c r="G91" s="81"/>
      <c r="H91" s="81"/>
      <c r="I91" s="81"/>
    </row>
  </sheetData>
  <mergeCells count="1">
    <mergeCell ref="B40:C40"/>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Description</vt:lpstr>
      <vt:lpstr>Final Results</vt:lpstr>
      <vt:lpstr>Iron&amp;Steel</vt:lpstr>
      <vt:lpstr>Fertilizers</vt:lpstr>
      <vt:lpstr>Coffee</vt:lpstr>
      <vt:lpstr>Sugar</vt:lpstr>
      <vt:lpstr>Petroleum</vt:lpstr>
      <vt:lpstr>Dairy</vt:lpstr>
      <vt:lpstr>Beer</vt:lpstr>
      <vt:lpstr>Meat</vt:lpstr>
      <vt:lpstr>Softdrink</vt:lpstr>
      <vt:lpstr>Pulp &amp; Paper</vt:lpstr>
      <vt:lpstr>Rubber</vt:lpstr>
      <vt:lpstr>Tannery</vt:lpstr>
      <vt:lpstr>flowsheet</vt:lpstr>
      <vt:lpstr>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PRIYA</cp:lastModifiedBy>
  <dcterms:created xsi:type="dcterms:W3CDTF">2016-05-06T06:53:09Z</dcterms:created>
  <dcterms:modified xsi:type="dcterms:W3CDTF">2019-09-11T07:05:45Z</dcterms:modified>
</cp:coreProperties>
</file>